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สถิติที่ใช้ในการวิจัยทางการศึกษา\"/>
    </mc:Choice>
  </mc:AlternateContent>
  <xr:revisionPtr revIDLastSave="0" documentId="8_{A909B08E-C9EC-42D5-B831-CC57729E411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Scores" sheetId="2" r:id="rId2"/>
    <sheet name="Answer" sheetId="3" r:id="rId3"/>
    <sheet name="ค่าสัมประสิทธิ์แอลฟา (KR20&amp;21)" sheetId="7" r:id="rId4"/>
    <sheet name="ค่าคะแนนสูง-ต่ำ" sheetId="4" r:id="rId5"/>
    <sheet name="ค่าความยาก-ง่าย" sheetId="5" r:id="rId6"/>
    <sheet name="ค่าอำนาจจำแนก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2" l="1"/>
  <c r="F34" i="7" l="1"/>
  <c r="F29" i="7"/>
  <c r="F30" i="7" s="1"/>
  <c r="F27" i="7"/>
  <c r="D10" i="7"/>
  <c r="AG4" i="7"/>
  <c r="AG5" i="7" s="1"/>
  <c r="AG3" i="7" s="1"/>
  <c r="AF4" i="7"/>
  <c r="AF5" i="7" s="1"/>
  <c r="AF3" i="7" s="1"/>
  <c r="AE4" i="7"/>
  <c r="AE5" i="7" s="1"/>
  <c r="AD4" i="7"/>
  <c r="AD5" i="7" s="1"/>
  <c r="AD3" i="7" s="1"/>
  <c r="AC4" i="7"/>
  <c r="AC5" i="7" s="1"/>
  <c r="AC3" i="7" s="1"/>
  <c r="AB4" i="7"/>
  <c r="AB5" i="7" s="1"/>
  <c r="AA4" i="7"/>
  <c r="AA5" i="7" s="1"/>
  <c r="Z4" i="7"/>
  <c r="Z5" i="7" s="1"/>
  <c r="Z3" i="7" s="1"/>
  <c r="Y4" i="7"/>
  <c r="Y5" i="7" s="1"/>
  <c r="Y3" i="7" s="1"/>
  <c r="X4" i="7"/>
  <c r="X5" i="7" s="1"/>
  <c r="W4" i="7"/>
  <c r="W5" i="7" s="1"/>
  <c r="V4" i="7"/>
  <c r="V5" i="7" s="1"/>
  <c r="V3" i="7" s="1"/>
  <c r="U4" i="7"/>
  <c r="U5" i="7" s="1"/>
  <c r="U3" i="7" s="1"/>
  <c r="T4" i="7"/>
  <c r="T5" i="7" s="1"/>
  <c r="S4" i="7"/>
  <c r="S5" i="7" s="1"/>
  <c r="R4" i="7"/>
  <c r="R5" i="7" s="1"/>
  <c r="R3" i="7" s="1"/>
  <c r="Q4" i="7"/>
  <c r="Q5" i="7" s="1"/>
  <c r="Q3" i="7" s="1"/>
  <c r="P4" i="7"/>
  <c r="P5" i="7" s="1"/>
  <c r="O4" i="7"/>
  <c r="O5" i="7" s="1"/>
  <c r="N4" i="7"/>
  <c r="N5" i="7" s="1"/>
  <c r="N3" i="7" s="1"/>
  <c r="M4" i="7"/>
  <c r="M5" i="7" s="1"/>
  <c r="M3" i="7" s="1"/>
  <c r="L4" i="7"/>
  <c r="L5" i="7" s="1"/>
  <c r="K4" i="7"/>
  <c r="K5" i="7" s="1"/>
  <c r="J4" i="7"/>
  <c r="J5" i="7" s="1"/>
  <c r="J3" i="7" s="1"/>
  <c r="I4" i="7"/>
  <c r="I5" i="7" s="1"/>
  <c r="I3" i="7" s="1"/>
  <c r="H4" i="7"/>
  <c r="H5" i="7" s="1"/>
  <c r="G4" i="7"/>
  <c r="G5" i="7" s="1"/>
  <c r="F4" i="7"/>
  <c r="F5" i="7" s="1"/>
  <c r="F3" i="7" s="1"/>
  <c r="E4" i="7"/>
  <c r="E5" i="7" s="1"/>
  <c r="E3" i="7" s="1"/>
  <c r="D4" i="7"/>
  <c r="D5" i="7" s="1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D22" i="4"/>
  <c r="D21" i="4"/>
  <c r="D20" i="4"/>
  <c r="D19" i="4"/>
  <c r="D18" i="4"/>
  <c r="D1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E9" i="4"/>
  <c r="E4" i="5" s="1"/>
  <c r="F9" i="4"/>
  <c r="F4" i="5" s="1"/>
  <c r="G9" i="4"/>
  <c r="G4" i="5" s="1"/>
  <c r="H9" i="4"/>
  <c r="H4" i="5" s="1"/>
  <c r="I9" i="4"/>
  <c r="I4" i="5" s="1"/>
  <c r="J9" i="4"/>
  <c r="J4" i="5" s="1"/>
  <c r="K9" i="4"/>
  <c r="K4" i="5" s="1"/>
  <c r="L9" i="4"/>
  <c r="L4" i="5" s="1"/>
  <c r="M9" i="4"/>
  <c r="M4" i="5" s="1"/>
  <c r="N9" i="4"/>
  <c r="N4" i="5" s="1"/>
  <c r="O9" i="4"/>
  <c r="O4" i="5" s="1"/>
  <c r="P9" i="4"/>
  <c r="Q9" i="4"/>
  <c r="Q4" i="5" s="1"/>
  <c r="R9" i="4"/>
  <c r="R4" i="5" s="1"/>
  <c r="S9" i="4"/>
  <c r="S4" i="5" s="1"/>
  <c r="T9" i="4"/>
  <c r="T4" i="5" s="1"/>
  <c r="U9" i="4"/>
  <c r="U4" i="5" s="1"/>
  <c r="V9" i="4"/>
  <c r="V4" i="5" s="1"/>
  <c r="W9" i="4"/>
  <c r="W4" i="5" s="1"/>
  <c r="X9" i="4"/>
  <c r="X4" i="5" s="1"/>
  <c r="Y9" i="4"/>
  <c r="Y4" i="5" s="1"/>
  <c r="Z9" i="4"/>
  <c r="Z4" i="5" s="1"/>
  <c r="AA9" i="4"/>
  <c r="AA4" i="5" s="1"/>
  <c r="AB9" i="4"/>
  <c r="AB4" i="5" s="1"/>
  <c r="AC9" i="4"/>
  <c r="AD9" i="4"/>
  <c r="AD4" i="5" s="1"/>
  <c r="AE9" i="4"/>
  <c r="AE4" i="5" s="1"/>
  <c r="AF9" i="4"/>
  <c r="AF4" i="5" s="1"/>
  <c r="AG9" i="4"/>
  <c r="E10" i="4"/>
  <c r="E5" i="5" s="1"/>
  <c r="F10" i="4"/>
  <c r="F5" i="5" s="1"/>
  <c r="G10" i="4"/>
  <c r="G5" i="5" s="1"/>
  <c r="H10" i="4"/>
  <c r="H5" i="5" s="1"/>
  <c r="I10" i="4"/>
  <c r="I5" i="5" s="1"/>
  <c r="J10" i="4"/>
  <c r="J5" i="5" s="1"/>
  <c r="K10" i="4"/>
  <c r="K5" i="5" s="1"/>
  <c r="L10" i="4"/>
  <c r="L5" i="5" s="1"/>
  <c r="M10" i="4"/>
  <c r="M5" i="5" s="1"/>
  <c r="N10" i="4"/>
  <c r="N5" i="5" s="1"/>
  <c r="O10" i="4"/>
  <c r="O5" i="5" s="1"/>
  <c r="P10" i="4"/>
  <c r="P5" i="5" s="1"/>
  <c r="Q10" i="4"/>
  <c r="Q5" i="5" s="1"/>
  <c r="R10" i="4"/>
  <c r="R5" i="5" s="1"/>
  <c r="S10" i="4"/>
  <c r="S5" i="5" s="1"/>
  <c r="T10" i="4"/>
  <c r="T5" i="5" s="1"/>
  <c r="U10" i="4"/>
  <c r="U5" i="5" s="1"/>
  <c r="V10" i="4"/>
  <c r="V5" i="5" s="1"/>
  <c r="W10" i="4"/>
  <c r="W5" i="5" s="1"/>
  <c r="X10" i="4"/>
  <c r="X5" i="5" s="1"/>
  <c r="Y10" i="4"/>
  <c r="Y5" i="5" s="1"/>
  <c r="Z10" i="4"/>
  <c r="Z5" i="5" s="1"/>
  <c r="AA10" i="4"/>
  <c r="AB10" i="4"/>
  <c r="AB5" i="5" s="1"/>
  <c r="AC10" i="4"/>
  <c r="AC5" i="5" s="1"/>
  <c r="AD10" i="4"/>
  <c r="AD5" i="5" s="1"/>
  <c r="AE10" i="4"/>
  <c r="AF10" i="4"/>
  <c r="AG10" i="4"/>
  <c r="E11" i="4"/>
  <c r="E6" i="5" s="1"/>
  <c r="F11" i="4"/>
  <c r="F6" i="5" s="1"/>
  <c r="G11" i="4"/>
  <c r="G6" i="5" s="1"/>
  <c r="H11" i="4"/>
  <c r="H6" i="5" s="1"/>
  <c r="I11" i="4"/>
  <c r="I6" i="5" s="1"/>
  <c r="J11" i="4"/>
  <c r="J6" i="5" s="1"/>
  <c r="K11" i="4"/>
  <c r="K6" i="5" s="1"/>
  <c r="L11" i="4"/>
  <c r="L6" i="5" s="1"/>
  <c r="M11" i="4"/>
  <c r="M6" i="5" s="1"/>
  <c r="N11" i="4"/>
  <c r="N6" i="5" s="1"/>
  <c r="O11" i="4"/>
  <c r="O6" i="5" s="1"/>
  <c r="P11" i="4"/>
  <c r="P6" i="5" s="1"/>
  <c r="Q11" i="4"/>
  <c r="Q6" i="5" s="1"/>
  <c r="R11" i="4"/>
  <c r="R6" i="5" s="1"/>
  <c r="S11" i="4"/>
  <c r="S6" i="5" s="1"/>
  <c r="T11" i="4"/>
  <c r="T6" i="5" s="1"/>
  <c r="U11" i="4"/>
  <c r="U6" i="5" s="1"/>
  <c r="V11" i="4"/>
  <c r="V6" i="5" s="1"/>
  <c r="W11" i="4"/>
  <c r="W6" i="5" s="1"/>
  <c r="X11" i="4"/>
  <c r="X6" i="5" s="1"/>
  <c r="Y11" i="4"/>
  <c r="Y6" i="5" s="1"/>
  <c r="Z11" i="4"/>
  <c r="Z6" i="5" s="1"/>
  <c r="AA11" i="4"/>
  <c r="AA6" i="5" s="1"/>
  <c r="AB11" i="4"/>
  <c r="AB6" i="5" s="1"/>
  <c r="AC11" i="4"/>
  <c r="AD11" i="4"/>
  <c r="AE11" i="4"/>
  <c r="AE6" i="5" s="1"/>
  <c r="AF11" i="4"/>
  <c r="AG11" i="4"/>
  <c r="AG6" i="5" s="1"/>
  <c r="E12" i="4"/>
  <c r="E7" i="5" s="1"/>
  <c r="F12" i="4"/>
  <c r="F7" i="5" s="1"/>
  <c r="G12" i="4"/>
  <c r="G7" i="5" s="1"/>
  <c r="H12" i="4"/>
  <c r="H7" i="5" s="1"/>
  <c r="I12" i="4"/>
  <c r="I7" i="5" s="1"/>
  <c r="J12" i="4"/>
  <c r="J7" i="5" s="1"/>
  <c r="K12" i="4"/>
  <c r="K7" i="5" s="1"/>
  <c r="L12" i="4"/>
  <c r="L7" i="5" s="1"/>
  <c r="M12" i="4"/>
  <c r="M7" i="5" s="1"/>
  <c r="N12" i="4"/>
  <c r="N7" i="5" s="1"/>
  <c r="O12" i="4"/>
  <c r="O7" i="5" s="1"/>
  <c r="P12" i="4"/>
  <c r="Q12" i="4"/>
  <c r="Q7" i="5" s="1"/>
  <c r="R12" i="4"/>
  <c r="R7" i="5" s="1"/>
  <c r="S12" i="4"/>
  <c r="S7" i="5" s="1"/>
  <c r="T12" i="4"/>
  <c r="T7" i="5" s="1"/>
  <c r="U12" i="4"/>
  <c r="U7" i="5" s="1"/>
  <c r="V12" i="4"/>
  <c r="V7" i="5" s="1"/>
  <c r="W12" i="4"/>
  <c r="W7" i="5" s="1"/>
  <c r="X12" i="4"/>
  <c r="X7" i="5" s="1"/>
  <c r="Y12" i="4"/>
  <c r="Y7" i="5" s="1"/>
  <c r="Z12" i="4"/>
  <c r="Z7" i="5" s="1"/>
  <c r="AA12" i="4"/>
  <c r="AA7" i="5" s="1"/>
  <c r="AB12" i="4"/>
  <c r="AC12" i="4"/>
  <c r="AD12" i="4"/>
  <c r="AD7" i="5" s="1"/>
  <c r="AE12" i="4"/>
  <c r="AE7" i="5" s="1"/>
  <c r="AF12" i="4"/>
  <c r="AG12" i="4"/>
  <c r="E13" i="4"/>
  <c r="E8" i="5" s="1"/>
  <c r="F13" i="4"/>
  <c r="F8" i="5" s="1"/>
  <c r="G13" i="4"/>
  <c r="G8" i="5" s="1"/>
  <c r="H13" i="4"/>
  <c r="H8" i="5" s="1"/>
  <c r="I13" i="4"/>
  <c r="I8" i="5" s="1"/>
  <c r="J13" i="4"/>
  <c r="J8" i="5" s="1"/>
  <c r="K13" i="4"/>
  <c r="K8" i="5" s="1"/>
  <c r="L13" i="4"/>
  <c r="L8" i="5" s="1"/>
  <c r="M13" i="4"/>
  <c r="M8" i="5" s="1"/>
  <c r="N13" i="4"/>
  <c r="N8" i="5" s="1"/>
  <c r="O13" i="4"/>
  <c r="O8" i="5" s="1"/>
  <c r="P13" i="4"/>
  <c r="Q13" i="4"/>
  <c r="Q8" i="5" s="1"/>
  <c r="R13" i="4"/>
  <c r="R8" i="5" s="1"/>
  <c r="S13" i="4"/>
  <c r="S8" i="5" s="1"/>
  <c r="T13" i="4"/>
  <c r="T8" i="5" s="1"/>
  <c r="U13" i="4"/>
  <c r="U8" i="5" s="1"/>
  <c r="V13" i="4"/>
  <c r="V8" i="5" s="1"/>
  <c r="W13" i="4"/>
  <c r="W8" i="5" s="1"/>
  <c r="X13" i="4"/>
  <c r="X8" i="5" s="1"/>
  <c r="Y13" i="4"/>
  <c r="Z13" i="4"/>
  <c r="Z8" i="5" s="1"/>
  <c r="AA13" i="4"/>
  <c r="AA8" i="5" s="1"/>
  <c r="AB13" i="4"/>
  <c r="AB8" i="5" s="1"/>
  <c r="AC13" i="4"/>
  <c r="AD13" i="4"/>
  <c r="AD8" i="5" s="1"/>
  <c r="AE13" i="4"/>
  <c r="AE8" i="5" s="1"/>
  <c r="AF13" i="4"/>
  <c r="AF8" i="5" s="1"/>
  <c r="AG13" i="4"/>
  <c r="D13" i="4"/>
  <c r="D8" i="5" s="1"/>
  <c r="D12" i="4"/>
  <c r="D7" i="5" s="1"/>
  <c r="D11" i="4"/>
  <c r="D6" i="5" s="1"/>
  <c r="D10" i="4"/>
  <c r="D5" i="5" s="1"/>
  <c r="D9" i="4"/>
  <c r="D4" i="5" s="1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D2" i="5"/>
  <c r="D8" i="4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W5" i="3"/>
  <c r="X5" i="3"/>
  <c r="Y5" i="3"/>
  <c r="Z5" i="3"/>
  <c r="AA5" i="3"/>
  <c r="AB5" i="3"/>
  <c r="AC5" i="3"/>
  <c r="AD5" i="3"/>
  <c r="AE5" i="3"/>
  <c r="AF5" i="3"/>
  <c r="W6" i="3"/>
  <c r="X6" i="3"/>
  <c r="Y6" i="3"/>
  <c r="Z6" i="3"/>
  <c r="AA6" i="3"/>
  <c r="AB6" i="3"/>
  <c r="AC6" i="3"/>
  <c r="AD6" i="3"/>
  <c r="AE6" i="3"/>
  <c r="AF6" i="3"/>
  <c r="W7" i="3"/>
  <c r="X7" i="3"/>
  <c r="Y7" i="3"/>
  <c r="Z7" i="3"/>
  <c r="AA7" i="3"/>
  <c r="AB7" i="3"/>
  <c r="AC7" i="3"/>
  <c r="AD7" i="3"/>
  <c r="AE7" i="3"/>
  <c r="AF7" i="3"/>
  <c r="W8" i="3"/>
  <c r="X8" i="3"/>
  <c r="Y8" i="3"/>
  <c r="Z8" i="3"/>
  <c r="AA8" i="3"/>
  <c r="AB8" i="3"/>
  <c r="AC8" i="3"/>
  <c r="AD8" i="3"/>
  <c r="AE8" i="3"/>
  <c r="AF8" i="3"/>
  <c r="W9" i="3"/>
  <c r="X9" i="3"/>
  <c r="Y9" i="3"/>
  <c r="Z9" i="3"/>
  <c r="AA9" i="3"/>
  <c r="AB9" i="3"/>
  <c r="AC9" i="3"/>
  <c r="AD9" i="3"/>
  <c r="AE9" i="3"/>
  <c r="AF9" i="3"/>
  <c r="W10" i="3"/>
  <c r="X10" i="3"/>
  <c r="Y10" i="3"/>
  <c r="Z10" i="3"/>
  <c r="AA10" i="3"/>
  <c r="AB10" i="3"/>
  <c r="AC10" i="3"/>
  <c r="AD10" i="3"/>
  <c r="AE10" i="3"/>
  <c r="AF10" i="3"/>
  <c r="W11" i="3"/>
  <c r="X11" i="3"/>
  <c r="Y11" i="3"/>
  <c r="Z11" i="3"/>
  <c r="AA11" i="3"/>
  <c r="AB11" i="3"/>
  <c r="AC11" i="3"/>
  <c r="AD11" i="3"/>
  <c r="AE11" i="3"/>
  <c r="AF11" i="3"/>
  <c r="W12" i="3"/>
  <c r="X12" i="3"/>
  <c r="Y12" i="3"/>
  <c r="Z12" i="3"/>
  <c r="AA12" i="3"/>
  <c r="AB12" i="3"/>
  <c r="AC12" i="3"/>
  <c r="AD12" i="3"/>
  <c r="AE12" i="3"/>
  <c r="AF12" i="3"/>
  <c r="W13" i="3"/>
  <c r="X13" i="3"/>
  <c r="Y13" i="3"/>
  <c r="Z13" i="3"/>
  <c r="AA13" i="3"/>
  <c r="AB13" i="3"/>
  <c r="AC13" i="3"/>
  <c r="AD13" i="3"/>
  <c r="AE13" i="3"/>
  <c r="AF13" i="3"/>
  <c r="W14" i="3"/>
  <c r="X14" i="3"/>
  <c r="Y14" i="3"/>
  <c r="Z14" i="3"/>
  <c r="AA14" i="3"/>
  <c r="AB14" i="3"/>
  <c r="AC14" i="3"/>
  <c r="AD14" i="3"/>
  <c r="AE14" i="3"/>
  <c r="AF14" i="3"/>
  <c r="W15" i="3"/>
  <c r="X15" i="3"/>
  <c r="Y15" i="3"/>
  <c r="Z15" i="3"/>
  <c r="AA15" i="3"/>
  <c r="AB15" i="3"/>
  <c r="AC15" i="3"/>
  <c r="AD15" i="3"/>
  <c r="AE15" i="3"/>
  <c r="AF15" i="3"/>
  <c r="W16" i="3"/>
  <c r="X16" i="3"/>
  <c r="Y16" i="3"/>
  <c r="Z16" i="3"/>
  <c r="AA16" i="3"/>
  <c r="AB16" i="3"/>
  <c r="AC16" i="3"/>
  <c r="AD16" i="3"/>
  <c r="AE16" i="3"/>
  <c r="AF16" i="3"/>
  <c r="W17" i="3"/>
  <c r="X17" i="3"/>
  <c r="Y17" i="3"/>
  <c r="Z17" i="3"/>
  <c r="AA17" i="3"/>
  <c r="AB17" i="3"/>
  <c r="AC17" i="3"/>
  <c r="AD17" i="3"/>
  <c r="AE17" i="3"/>
  <c r="AF17" i="3"/>
  <c r="W18" i="3"/>
  <c r="X18" i="3"/>
  <c r="Y18" i="3"/>
  <c r="Z18" i="3"/>
  <c r="AA18" i="3"/>
  <c r="AB18" i="3"/>
  <c r="AC18" i="3"/>
  <c r="AD18" i="3"/>
  <c r="AE18" i="3"/>
  <c r="AF18" i="3"/>
  <c r="W19" i="3"/>
  <c r="X19" i="3"/>
  <c r="Y19" i="3"/>
  <c r="Z19" i="3"/>
  <c r="AA19" i="3"/>
  <c r="AB19" i="3"/>
  <c r="AC19" i="3"/>
  <c r="AD19" i="3"/>
  <c r="AE19" i="3"/>
  <c r="AF19" i="3"/>
  <c r="W20" i="3"/>
  <c r="X20" i="3"/>
  <c r="Y20" i="3"/>
  <c r="Z20" i="3"/>
  <c r="AA20" i="3"/>
  <c r="AB20" i="3"/>
  <c r="AC20" i="3"/>
  <c r="AD20" i="3"/>
  <c r="AE20" i="3"/>
  <c r="AF20" i="3"/>
  <c r="W21" i="3"/>
  <c r="X21" i="3"/>
  <c r="Y21" i="3"/>
  <c r="Z21" i="3"/>
  <c r="AA21" i="3"/>
  <c r="AB21" i="3"/>
  <c r="AC21" i="3"/>
  <c r="AD21" i="3"/>
  <c r="AE21" i="3"/>
  <c r="AF21" i="3"/>
  <c r="W22" i="3"/>
  <c r="X22" i="3"/>
  <c r="Y22" i="3"/>
  <c r="Z22" i="3"/>
  <c r="AA22" i="3"/>
  <c r="AB22" i="3"/>
  <c r="AC22" i="3"/>
  <c r="AD22" i="3"/>
  <c r="AE22" i="3"/>
  <c r="AF22" i="3"/>
  <c r="W23" i="3"/>
  <c r="X23" i="3"/>
  <c r="Y23" i="3"/>
  <c r="Z23" i="3"/>
  <c r="AA23" i="3"/>
  <c r="AB23" i="3"/>
  <c r="AC23" i="3"/>
  <c r="AD23" i="3"/>
  <c r="AE23" i="3"/>
  <c r="AF23" i="3"/>
  <c r="W24" i="3"/>
  <c r="X24" i="3"/>
  <c r="Y24" i="3"/>
  <c r="Z24" i="3"/>
  <c r="AA24" i="3"/>
  <c r="AB24" i="3"/>
  <c r="AC24" i="3"/>
  <c r="AD24" i="3"/>
  <c r="AE24" i="3"/>
  <c r="AF24" i="3"/>
  <c r="W25" i="3"/>
  <c r="X25" i="3"/>
  <c r="Y25" i="3"/>
  <c r="Z25" i="3"/>
  <c r="AA25" i="3"/>
  <c r="AB25" i="3"/>
  <c r="AC25" i="3"/>
  <c r="AD25" i="3"/>
  <c r="AE25" i="3"/>
  <c r="AF25" i="3"/>
  <c r="W26" i="3"/>
  <c r="X26" i="3"/>
  <c r="Y26" i="3"/>
  <c r="Z26" i="3"/>
  <c r="AA26" i="3"/>
  <c r="AB26" i="3"/>
  <c r="AC26" i="3"/>
  <c r="AD26" i="3"/>
  <c r="AE26" i="3"/>
  <c r="AF26" i="3"/>
  <c r="W27" i="3"/>
  <c r="X27" i="3"/>
  <c r="Y27" i="3"/>
  <c r="Z27" i="3"/>
  <c r="AA27" i="3"/>
  <c r="AB27" i="3"/>
  <c r="AC27" i="3"/>
  <c r="AD27" i="3"/>
  <c r="AE27" i="3"/>
  <c r="AF27" i="3"/>
  <c r="W28" i="3"/>
  <c r="X28" i="3"/>
  <c r="Y28" i="3"/>
  <c r="Z28" i="3"/>
  <c r="AA28" i="3"/>
  <c r="AB28" i="3"/>
  <c r="AC28" i="3"/>
  <c r="AD28" i="3"/>
  <c r="AE28" i="3"/>
  <c r="AF28" i="3"/>
  <c r="W29" i="3"/>
  <c r="X29" i="3"/>
  <c r="Y29" i="3"/>
  <c r="Z29" i="3"/>
  <c r="AA29" i="3"/>
  <c r="AB29" i="3"/>
  <c r="AC29" i="3"/>
  <c r="AD29" i="3"/>
  <c r="AE29" i="3"/>
  <c r="AF29" i="3"/>
  <c r="W30" i="3"/>
  <c r="X30" i="3"/>
  <c r="Y30" i="3"/>
  <c r="Z30" i="3"/>
  <c r="AA30" i="3"/>
  <c r="AB30" i="3"/>
  <c r="AC30" i="3"/>
  <c r="AD30" i="3"/>
  <c r="AE30" i="3"/>
  <c r="AF30" i="3"/>
  <c r="W31" i="3"/>
  <c r="X31" i="3"/>
  <c r="Y31" i="3"/>
  <c r="Z31" i="3"/>
  <c r="AA31" i="3"/>
  <c r="AB31" i="3"/>
  <c r="AC31" i="3"/>
  <c r="AD31" i="3"/>
  <c r="AE31" i="3"/>
  <c r="AF31" i="3"/>
  <c r="W32" i="3"/>
  <c r="X32" i="3"/>
  <c r="Y32" i="3"/>
  <c r="Z32" i="3"/>
  <c r="AA32" i="3"/>
  <c r="AB32" i="3"/>
  <c r="AC32" i="3"/>
  <c r="AD32" i="3"/>
  <c r="AE32" i="3"/>
  <c r="AF32" i="3"/>
  <c r="W33" i="3"/>
  <c r="X33" i="3"/>
  <c r="Y33" i="3"/>
  <c r="Z33" i="3"/>
  <c r="AA33" i="3"/>
  <c r="AB33" i="3"/>
  <c r="AC33" i="3"/>
  <c r="AD33" i="3"/>
  <c r="AE33" i="3"/>
  <c r="AF33" i="3"/>
  <c r="W34" i="3"/>
  <c r="X34" i="3"/>
  <c r="Y34" i="3"/>
  <c r="Z34" i="3"/>
  <c r="AA34" i="3"/>
  <c r="AB34" i="3"/>
  <c r="AC34" i="3"/>
  <c r="AD34" i="3"/>
  <c r="AE34" i="3"/>
  <c r="AF34" i="3"/>
  <c r="W35" i="3"/>
  <c r="X35" i="3"/>
  <c r="Y35" i="3"/>
  <c r="Z35" i="3"/>
  <c r="AA35" i="3"/>
  <c r="AB35" i="3"/>
  <c r="AC35" i="3"/>
  <c r="AD35" i="3"/>
  <c r="AE35" i="3"/>
  <c r="AF35" i="3"/>
  <c r="W36" i="3"/>
  <c r="X36" i="3"/>
  <c r="Y36" i="3"/>
  <c r="Z36" i="3"/>
  <c r="AA36" i="3"/>
  <c r="AB36" i="3"/>
  <c r="AC36" i="3"/>
  <c r="AD36" i="3"/>
  <c r="AE36" i="3"/>
  <c r="AF36" i="3"/>
  <c r="W37" i="3"/>
  <c r="X37" i="3"/>
  <c r="Y37" i="3"/>
  <c r="Z37" i="3"/>
  <c r="AA37" i="3"/>
  <c r="AB37" i="3"/>
  <c r="AC37" i="3"/>
  <c r="AD37" i="3"/>
  <c r="AE37" i="3"/>
  <c r="AF37" i="3"/>
  <c r="W38" i="3"/>
  <c r="X38" i="3"/>
  <c r="Y38" i="3"/>
  <c r="Z38" i="3"/>
  <c r="AA38" i="3"/>
  <c r="AB38" i="3"/>
  <c r="AC38" i="3"/>
  <c r="AD38" i="3"/>
  <c r="AE38" i="3"/>
  <c r="AF38" i="3"/>
  <c r="W39" i="3"/>
  <c r="X39" i="3"/>
  <c r="Y39" i="3"/>
  <c r="Z39" i="3"/>
  <c r="AA39" i="3"/>
  <c r="AB39" i="3"/>
  <c r="AC39" i="3"/>
  <c r="AD39" i="3"/>
  <c r="AE39" i="3"/>
  <c r="AF39" i="3"/>
  <c r="W40" i="3"/>
  <c r="X40" i="3"/>
  <c r="Y40" i="3"/>
  <c r="Z40" i="3"/>
  <c r="AA40" i="3"/>
  <c r="AB40" i="3"/>
  <c r="AC40" i="3"/>
  <c r="AD40" i="3"/>
  <c r="AE40" i="3"/>
  <c r="AF40" i="3"/>
  <c r="W41" i="3"/>
  <c r="X41" i="3"/>
  <c r="Y41" i="3"/>
  <c r="Z41" i="3"/>
  <c r="AA41" i="3"/>
  <c r="AB41" i="3"/>
  <c r="AC41" i="3"/>
  <c r="AD41" i="3"/>
  <c r="AE41" i="3"/>
  <c r="AF41" i="3"/>
  <c r="W42" i="3"/>
  <c r="X42" i="3"/>
  <c r="Y42" i="3"/>
  <c r="Z42" i="3"/>
  <c r="AA42" i="3"/>
  <c r="AB42" i="3"/>
  <c r="AC42" i="3"/>
  <c r="AD42" i="3"/>
  <c r="AE42" i="3"/>
  <c r="AF42" i="3"/>
  <c r="W43" i="3"/>
  <c r="X43" i="3"/>
  <c r="Y43" i="3"/>
  <c r="Z43" i="3"/>
  <c r="AA43" i="3"/>
  <c r="AB43" i="3"/>
  <c r="AC43" i="3"/>
  <c r="AD43" i="3"/>
  <c r="AE43" i="3"/>
  <c r="AF43" i="3"/>
  <c r="W3" i="3"/>
  <c r="X3" i="3"/>
  <c r="Y3" i="3"/>
  <c r="Z3" i="3"/>
  <c r="AA3" i="3"/>
  <c r="AB3" i="3"/>
  <c r="AC3" i="3"/>
  <c r="AD3" i="3"/>
  <c r="AE3" i="3"/>
  <c r="AF3" i="3"/>
  <c r="W4" i="3"/>
  <c r="X4" i="3"/>
  <c r="Y4" i="3"/>
  <c r="Z4" i="3"/>
  <c r="AA4" i="3"/>
  <c r="AB4" i="3"/>
  <c r="AC4" i="3"/>
  <c r="AD4" i="3"/>
  <c r="AE4" i="3"/>
  <c r="AF4" i="3"/>
  <c r="F3" i="4"/>
  <c r="E3" i="4" s="1"/>
  <c r="F2" i="4"/>
  <c r="E2" i="4" s="1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C4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C3" i="3"/>
  <c r="U3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V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5" i="3"/>
  <c r="Y8" i="5" l="1"/>
  <c r="Y9" i="5" s="1"/>
  <c r="AA5" i="5"/>
  <c r="AB7" i="5"/>
  <c r="AC8" i="5"/>
  <c r="AC4" i="5"/>
  <c r="AC6" i="5"/>
  <c r="AC7" i="5"/>
  <c r="AD6" i="5"/>
  <c r="AD9" i="5" s="1"/>
  <c r="AE5" i="5"/>
  <c r="AF5" i="5"/>
  <c r="AF7" i="5"/>
  <c r="AF6" i="5"/>
  <c r="AG8" i="5"/>
  <c r="AG4" i="5"/>
  <c r="AG5" i="5"/>
  <c r="AG7" i="5"/>
  <c r="P7" i="5"/>
  <c r="P8" i="5"/>
  <c r="P4" i="5"/>
  <c r="G3" i="7"/>
  <c r="K3" i="7"/>
  <c r="O3" i="7"/>
  <c r="S3" i="7"/>
  <c r="W3" i="7"/>
  <c r="AA3" i="7"/>
  <c r="AE3" i="7"/>
  <c r="D3" i="7"/>
  <c r="H3" i="7"/>
  <c r="L3" i="7"/>
  <c r="P3" i="7"/>
  <c r="T3" i="7"/>
  <c r="X3" i="7"/>
  <c r="AB3" i="7"/>
  <c r="T55" i="3"/>
  <c r="Y55" i="3"/>
  <c r="H55" i="3"/>
  <c r="O55" i="3"/>
  <c r="G55" i="3"/>
  <c r="AB55" i="3"/>
  <c r="C55" i="3"/>
  <c r="V55" i="3"/>
  <c r="R55" i="3"/>
  <c r="N55" i="3"/>
  <c r="J55" i="3"/>
  <c r="F55" i="3"/>
  <c r="AE55" i="3"/>
  <c r="AA55" i="3"/>
  <c r="W55" i="3"/>
  <c r="AG47" i="3"/>
  <c r="AH53" i="2" s="1"/>
  <c r="P55" i="3"/>
  <c r="S55" i="3"/>
  <c r="K55" i="3"/>
  <c r="AF55" i="3"/>
  <c r="U55" i="3"/>
  <c r="Q55" i="3"/>
  <c r="M55" i="3"/>
  <c r="I55" i="3"/>
  <c r="E55" i="3"/>
  <c r="AD55" i="3"/>
  <c r="Z55" i="3"/>
  <c r="L55" i="3"/>
  <c r="AC55" i="3"/>
  <c r="Z4" i="6"/>
  <c r="AE9" i="5"/>
  <c r="AA9" i="5"/>
  <c r="W9" i="5"/>
  <c r="S9" i="5"/>
  <c r="O9" i="5"/>
  <c r="G9" i="5"/>
  <c r="K9" i="5"/>
  <c r="Z9" i="5"/>
  <c r="V9" i="5"/>
  <c r="R9" i="5"/>
  <c r="N9" i="5"/>
  <c r="J9" i="5"/>
  <c r="F9" i="5"/>
  <c r="AB9" i="5"/>
  <c r="X9" i="5"/>
  <c r="T9" i="5"/>
  <c r="L9" i="5"/>
  <c r="H9" i="5"/>
  <c r="U9" i="5"/>
  <c r="Q9" i="5"/>
  <c r="M9" i="5"/>
  <c r="I9" i="5"/>
  <c r="AG51" i="3"/>
  <c r="AH50" i="2" s="1"/>
  <c r="AG53" i="3"/>
  <c r="AH55" i="2" s="1"/>
  <c r="AH8" i="4"/>
  <c r="X55" i="3"/>
  <c r="AH17" i="4"/>
  <c r="E9" i="5"/>
  <c r="D55" i="3"/>
  <c r="AE9" i="6"/>
  <c r="Z9" i="6"/>
  <c r="AF8" i="6"/>
  <c r="AB8" i="6"/>
  <c r="AG7" i="6"/>
  <c r="AB7" i="6"/>
  <c r="AG6" i="6"/>
  <c r="AB6" i="6"/>
  <c r="AG5" i="6"/>
  <c r="AA5" i="6"/>
  <c r="AG4" i="6"/>
  <c r="AC4" i="6"/>
  <c r="Y4" i="6"/>
  <c r="AD9" i="6"/>
  <c r="Y9" i="6"/>
  <c r="AE8" i="6"/>
  <c r="AA8" i="6"/>
  <c r="AF7" i="6"/>
  <c r="AA7" i="6"/>
  <c r="AF6" i="6"/>
  <c r="Z6" i="6"/>
  <c r="AE5" i="6"/>
  <c r="Z5" i="6"/>
  <c r="AF4" i="6"/>
  <c r="AB4" i="6"/>
  <c r="AH9" i="6"/>
  <c r="AC9" i="6"/>
  <c r="AH8" i="6"/>
  <c r="AD8" i="6"/>
  <c r="Z8" i="6"/>
  <c r="AE7" i="6"/>
  <c r="Y7" i="6"/>
  <c r="AD6" i="6"/>
  <c r="Y6" i="6"/>
  <c r="AD5" i="6"/>
  <c r="Y5" i="6"/>
  <c r="AE4" i="6"/>
  <c r="AA4" i="6"/>
  <c r="AG9" i="6"/>
  <c r="AA9" i="6"/>
  <c r="AG8" i="6"/>
  <c r="AC8" i="6"/>
  <c r="Y8" i="6"/>
  <c r="AC7" i="6"/>
  <c r="AH6" i="6"/>
  <c r="AC6" i="6"/>
  <c r="AH5" i="6"/>
  <c r="AC5" i="6"/>
  <c r="AH4" i="6"/>
  <c r="AD4" i="6"/>
  <c r="AF9" i="6"/>
  <c r="AB9" i="6"/>
  <c r="AH7" i="6"/>
  <c r="AD7" i="6"/>
  <c r="Z7" i="6"/>
  <c r="AE6" i="6"/>
  <c r="AA6" i="6"/>
  <c r="AF5" i="6"/>
  <c r="AB5" i="6"/>
  <c r="AG54" i="3"/>
  <c r="AH56" i="2" s="1"/>
  <c r="AG49" i="3"/>
  <c r="AH54" i="2" s="1"/>
  <c r="AG50" i="3"/>
  <c r="AH49" i="2" s="1"/>
  <c r="AG48" i="3"/>
  <c r="AH48" i="2" s="1"/>
  <c r="AG45" i="3"/>
  <c r="AH47" i="2" s="1"/>
  <c r="AG52" i="3"/>
  <c r="AH43" i="2" s="1"/>
  <c r="AG46" i="3"/>
  <c r="AH42" i="2" s="1"/>
  <c r="AG44" i="3"/>
  <c r="AH41" i="2" s="1"/>
  <c r="N5" i="6"/>
  <c r="J6" i="6"/>
  <c r="F8" i="6"/>
  <c r="R8" i="6"/>
  <c r="N9" i="6"/>
  <c r="R5" i="6"/>
  <c r="J7" i="6"/>
  <c r="V7" i="6"/>
  <c r="V8" i="6"/>
  <c r="N6" i="6"/>
  <c r="F7" i="6"/>
  <c r="E4" i="6"/>
  <c r="R9" i="6"/>
  <c r="U7" i="6"/>
  <c r="M5" i="6"/>
  <c r="Q8" i="6"/>
  <c r="I6" i="6"/>
  <c r="M9" i="6"/>
  <c r="E7" i="6"/>
  <c r="R4" i="6"/>
  <c r="F4" i="6"/>
  <c r="V4" i="6"/>
  <c r="Q5" i="6"/>
  <c r="M6" i="6"/>
  <c r="I7" i="6"/>
  <c r="E8" i="6"/>
  <c r="U8" i="6"/>
  <c r="Q9" i="6"/>
  <c r="J4" i="6"/>
  <c r="E5" i="6"/>
  <c r="U5" i="6"/>
  <c r="Q6" i="6"/>
  <c r="M7" i="6"/>
  <c r="I8" i="6"/>
  <c r="E9" i="6"/>
  <c r="U9" i="6"/>
  <c r="N4" i="6"/>
  <c r="I5" i="6"/>
  <c r="E6" i="6"/>
  <c r="U6" i="6"/>
  <c r="Q7" i="6"/>
  <c r="M8" i="6"/>
  <c r="I9" i="6"/>
  <c r="G4" i="6"/>
  <c r="K4" i="6"/>
  <c r="O4" i="6"/>
  <c r="S4" i="6"/>
  <c r="W4" i="6"/>
  <c r="F5" i="6"/>
  <c r="J5" i="6"/>
  <c r="V5" i="6"/>
  <c r="F6" i="6"/>
  <c r="R6" i="6"/>
  <c r="V6" i="6"/>
  <c r="N7" i="6"/>
  <c r="R7" i="6"/>
  <c r="J8" i="6"/>
  <c r="N8" i="6"/>
  <c r="F9" i="6"/>
  <c r="J9" i="6"/>
  <c r="V9" i="6"/>
  <c r="H4" i="6"/>
  <c r="L4" i="6"/>
  <c r="P4" i="6"/>
  <c r="T4" i="6"/>
  <c r="X4" i="6"/>
  <c r="G5" i="6"/>
  <c r="K5" i="6"/>
  <c r="O5" i="6"/>
  <c r="S5" i="6"/>
  <c r="W5" i="6"/>
  <c r="G6" i="6"/>
  <c r="K6" i="6"/>
  <c r="O6" i="6"/>
  <c r="S6" i="6"/>
  <c r="W6" i="6"/>
  <c r="G7" i="6"/>
  <c r="K7" i="6"/>
  <c r="O7" i="6"/>
  <c r="S7" i="6"/>
  <c r="W7" i="6"/>
  <c r="G8" i="6"/>
  <c r="K8" i="6"/>
  <c r="O8" i="6"/>
  <c r="S8" i="6"/>
  <c r="W8" i="6"/>
  <c r="G9" i="6"/>
  <c r="K9" i="6"/>
  <c r="O9" i="6"/>
  <c r="S9" i="6"/>
  <c r="W9" i="6"/>
  <c r="I4" i="6"/>
  <c r="M4" i="6"/>
  <c r="Q4" i="6"/>
  <c r="U4" i="6"/>
  <c r="H5" i="6"/>
  <c r="L5" i="6"/>
  <c r="P5" i="6"/>
  <c r="T5" i="6"/>
  <c r="X5" i="6"/>
  <c r="H6" i="6"/>
  <c r="L6" i="6"/>
  <c r="P6" i="6"/>
  <c r="T6" i="6"/>
  <c r="X6" i="6"/>
  <c r="H7" i="6"/>
  <c r="L7" i="6"/>
  <c r="P7" i="6"/>
  <c r="T7" i="6"/>
  <c r="X7" i="6"/>
  <c r="H8" i="6"/>
  <c r="L8" i="6"/>
  <c r="P8" i="6"/>
  <c r="T8" i="6"/>
  <c r="X8" i="6"/>
  <c r="H9" i="6"/>
  <c r="L9" i="6"/>
  <c r="P9" i="6"/>
  <c r="T9" i="6"/>
  <c r="X9" i="6"/>
  <c r="AG10" i="3"/>
  <c r="AH13" i="2" s="1"/>
  <c r="AG6" i="3"/>
  <c r="AH10" i="2" s="1"/>
  <c r="AG41" i="3"/>
  <c r="AH51" i="2" s="1"/>
  <c r="AG37" i="3"/>
  <c r="AH44" i="2" s="1"/>
  <c r="AG33" i="3"/>
  <c r="AH34" i="2" s="1"/>
  <c r="AG29" i="3"/>
  <c r="AH32" i="2" s="1"/>
  <c r="AG25" i="3"/>
  <c r="AH28" i="2" s="1"/>
  <c r="AG21" i="3"/>
  <c r="AH25" i="2" s="1"/>
  <c r="AG17" i="3"/>
  <c r="AH20" i="2" s="1"/>
  <c r="AG13" i="3"/>
  <c r="AH17" i="2" s="1"/>
  <c r="AG9" i="3"/>
  <c r="AH12" i="2" s="1"/>
  <c r="AG40" i="3"/>
  <c r="AH46" i="2" s="1"/>
  <c r="AG5" i="3"/>
  <c r="AG43" i="3"/>
  <c r="AH57" i="2" s="1"/>
  <c r="AG39" i="3"/>
  <c r="AH45" i="2" s="1"/>
  <c r="AG31" i="3"/>
  <c r="AH35" i="2" s="1"/>
  <c r="AG27" i="3"/>
  <c r="AH30" i="2" s="1"/>
  <c r="AG23" i="3"/>
  <c r="AH26" i="2" s="1"/>
  <c r="AG19" i="3"/>
  <c r="AH23" i="2" s="1"/>
  <c r="AG15" i="3"/>
  <c r="AH18" i="2" s="1"/>
  <c r="AG11" i="3"/>
  <c r="AH16" i="2" s="1"/>
  <c r="AG7" i="3"/>
  <c r="AH11" i="2" s="1"/>
  <c r="AG42" i="3"/>
  <c r="AH52" i="2" s="1"/>
  <c r="AG38" i="3"/>
  <c r="AH40" i="2" s="1"/>
  <c r="AG34" i="3"/>
  <c r="AH37" i="2" s="1"/>
  <c r="AG30" i="3"/>
  <c r="AH33" i="2" s="1"/>
  <c r="AG26" i="3"/>
  <c r="AH29" i="2" s="1"/>
  <c r="AG22" i="3"/>
  <c r="AH21" i="2" s="1"/>
  <c r="AG18" i="3"/>
  <c r="AH22" i="2" s="1"/>
  <c r="AG14" i="3"/>
  <c r="AH15" i="2" s="1"/>
  <c r="AG32" i="3"/>
  <c r="AH36" i="2" s="1"/>
  <c r="AG28" i="3"/>
  <c r="AH31" i="2" s="1"/>
  <c r="AG24" i="3"/>
  <c r="AH27" i="2" s="1"/>
  <c r="AG20" i="3"/>
  <c r="AH24" i="2" s="1"/>
  <c r="AG16" i="3"/>
  <c r="AH19" i="2" s="1"/>
  <c r="AG12" i="3"/>
  <c r="AH14" i="2" s="1"/>
  <c r="AG8" i="3"/>
  <c r="AH9" i="2" s="1"/>
  <c r="AG36" i="3"/>
  <c r="AH39" i="2" s="1"/>
  <c r="AG35" i="3"/>
  <c r="AH38" i="2" s="1"/>
  <c r="P9" i="5" l="1"/>
  <c r="AC9" i="5"/>
  <c r="AF9" i="5"/>
  <c r="AG9" i="5"/>
  <c r="AH3" i="7"/>
  <c r="AG58" i="3"/>
  <c r="AG57" i="3"/>
  <c r="D3" i="5"/>
  <c r="AH3" i="5" s="1"/>
  <c r="P13" i="5" s="1"/>
  <c r="AI5" i="6"/>
  <c r="AI8" i="6"/>
  <c r="AI6" i="6"/>
  <c r="AI9" i="6"/>
  <c r="AI7" i="6"/>
  <c r="AI4" i="6"/>
  <c r="G10" i="6" s="1"/>
  <c r="AG58" i="2"/>
  <c r="AG59" i="2"/>
  <c r="AG60" i="2"/>
  <c r="H31" i="7" s="1"/>
  <c r="F31" i="7" s="1"/>
  <c r="F32" i="7" s="1"/>
  <c r="F33" i="7" s="1"/>
  <c r="AH8" i="2"/>
  <c r="D9" i="5" l="1"/>
  <c r="AH58" i="2"/>
  <c r="D8" i="7" s="1"/>
  <c r="D9" i="7" s="1"/>
</calcChain>
</file>

<file path=xl/sharedStrings.xml><?xml version="1.0" encoding="utf-8"?>
<sst xmlns="http://schemas.openxmlformats.org/spreadsheetml/2006/main" count="1785" uniqueCount="183">
  <si>
    <t>สูตรคำนวนหาความเชื่อมั่น KR 20</t>
  </si>
  <si>
    <t>การหาประสิทธิภาพของแบบทดสอบประเภทต่างๆ</t>
  </si>
  <si>
    <t>โปรแกรมนี้ออกแบบเพื่อใช้การหาประสิทธิภาพของแบบทดสอบ แบบวัดความรู้ ความสามารถ ประเภทต่างๆ</t>
  </si>
  <si>
    <t xml:space="preserve"> เหมาะสำหรับนักศึกษา ครู อาจารย์ หรือบุคคลทั่วไป ที่ไม่มีความเชี่ยวชาญด้านการคำนวนหาค่าทางสถิติต่าง ๆ ด้วยตนเอง  </t>
  </si>
  <si>
    <t>คำอธิบายการใช้งาน</t>
  </si>
  <si>
    <t xml:space="preserve">1. เครื่องที่ใช้ในการหาประสิทธิภาพ ต้องเป็นเครื่องชนิดที่เป็นแบบทดสอบวัดความรู้ความสามารถแบบปรนัยหรืออัตนัย </t>
  </si>
  <si>
    <t xml:space="preserve">ชนิดแบบทำถูกได้ 1 คะแนน  และทำผิดได้ 0  </t>
  </si>
  <si>
    <t>2. ข้อมูลที่แสดงในสูตรนี้ ได้แก่</t>
  </si>
  <si>
    <t>สูตรคำนวนหาความเชื่อมั่น KR 21</t>
  </si>
  <si>
    <t xml:space="preserve">    2.1 ค่าสัมประสิทธิ์แอลฟา (Cronbach's alpha coefficient) ทั้งแบบ KR 20 และKR 21</t>
  </si>
  <si>
    <t xml:space="preserve">    2.2 ค่าคะแนนสูงต่ำ</t>
  </si>
  <si>
    <t xml:space="preserve">   2.3 ค่าความยากง่าย และ ค่าอำนาจจำแนก</t>
  </si>
  <si>
    <t xml:space="preserve">3. โปรแกรมนี้ออกแบบมาสำหรับแบบทดสอบสอบไม่เกิน 30 ข้อ และจำนวนผู้ทำแบบทดสอบไม่เกิน 50 คน </t>
  </si>
  <si>
    <t xml:space="preserve">4. กรอกข้อมูลลงใน "Scores" เท่านั้น เมื่อกรอกข้อมูลแล้วให้คัดล๊อก (Coppy) Cell ไปจัดเรียงผลคะแนน จากมาก-น้อย หรือ </t>
  </si>
  <si>
    <t>น้อย-มาก แล้วนำมาวางแทนที่ข้อมูลเดิมทั้งหมด โปรแกรมจึงจะคำนวนผลได้อย่างถูกต้อง</t>
  </si>
  <si>
    <r>
      <t>6. ใช้สำหรับการหาประสิทธิภาพของแบบทดสอบกับกลุ่มที่ใกล้เคียงกับกลุ่มตัวอย่าง</t>
    </r>
    <r>
      <rPr>
        <sz val="18"/>
        <color rgb="FFFF0000"/>
        <rFont val="Angsana New"/>
        <family val="1"/>
      </rPr>
      <t xml:space="preserve"> (Try-out) </t>
    </r>
    <r>
      <rPr>
        <sz val="18"/>
        <color theme="1"/>
        <rFont val="Angsana New"/>
        <family val="1"/>
      </rPr>
      <t xml:space="preserve">ควรใช้อย่างน้อย </t>
    </r>
    <r>
      <rPr>
        <sz val="18"/>
        <color rgb="FFFF0000"/>
        <rFont val="Angsana New"/>
        <family val="1"/>
      </rPr>
      <t>30-35 คน</t>
    </r>
  </si>
  <si>
    <t>เพื่อนำมาไปใช้กับกลุ่มตัวอย่างต่อไป</t>
  </si>
  <si>
    <t>สูตรคำนวนหาค่าความยากง่าย</t>
  </si>
  <si>
    <t>ออกแบบโดย ผู้ช่วยศาสตราจารย์ ดร. ถิรวิท ไพรมหานิยม</t>
  </si>
  <si>
    <t>โปรแกรมวิชาภาษาอังกฤษ คณะครุศาสตร์ มหาวิทยาลัยราชภัฏกำแพงเพชร</t>
  </si>
  <si>
    <t>ปรับปรุงล่าสุดเมื่อ 1 ตุลาคม 2566</t>
  </si>
  <si>
    <t>การอ้างอิง</t>
  </si>
  <si>
    <r>
      <t xml:space="preserve">ถิรวิท ไพรมหานิยม. (2566). </t>
    </r>
    <r>
      <rPr>
        <b/>
        <sz val="18"/>
        <color theme="1"/>
        <rFont val="Angsana New"/>
        <family val="1"/>
      </rPr>
      <t>การหาค่าสัมประสิทธิ์แอลฟา  (Cronbach's alpha coefficient) หรือหาค่าความเชื่อมั่นของแบบสอบถาม</t>
    </r>
    <r>
      <rPr>
        <sz val="18"/>
        <color theme="1"/>
        <rFont val="Angsana New"/>
        <family val="1"/>
      </rPr>
      <t xml:space="preserve"> </t>
    </r>
  </si>
  <si>
    <r>
      <rPr>
        <b/>
        <sz val="18"/>
        <color theme="1"/>
        <rFont val="Angsana New"/>
        <family val="1"/>
      </rPr>
      <t>ด้วยโปรแกรมสำเร็จรูป (Microsolf Exell)</t>
    </r>
    <r>
      <rPr>
        <sz val="18"/>
        <color theme="1"/>
        <rFont val="Angsana New"/>
        <family val="1"/>
      </rPr>
      <t>. สาขาวิชาภาษาอังกฤษ คณะครุศาสตร์ มหาวิทยาลัยราชภัฏกำแพงเพชร</t>
    </r>
  </si>
  <si>
    <t>สูตรคำนวนหาค่าอำนาจจำแนก</t>
  </si>
  <si>
    <t>การวิเคราะห์ข้อมูลแบบทดสอบ กรณี ตัวเลือกตอบแบบภาษาอังกฤษ (A B C D E)</t>
  </si>
  <si>
    <t>โปรดอ่านคำชี้แจ้ง</t>
  </si>
  <si>
    <t xml:space="preserve">1. เป็นแบบทดสอบที่ใช้ตัวเลือก A B C D E ท่านสามารถกรอกข้อมูลได้ทุกอัตราภาคชั้น เช่น มี 3 ตัวเลือก A B D ก็กรอกเพียงเท่านั้น </t>
  </si>
  <si>
    <r>
      <t>2. ต้องระบุตัว</t>
    </r>
    <r>
      <rPr>
        <b/>
        <sz val="18"/>
        <color rgb="FFC00000"/>
        <rFont val="TH Niramit AS"/>
      </rPr>
      <t>เลือกถูก</t>
    </r>
    <r>
      <rPr>
        <b/>
        <sz val="18"/>
        <rFont val="TH Niramit AS"/>
      </rPr>
      <t>ในแต่ละข้อเป็นอักษรภาษาอังกฤษเท่านั้น</t>
    </r>
  </si>
  <si>
    <t>3. จำนวนข้อแบบทดสอบกำหนดไม่เกิน 30 ข้อ หากจำนวนข้อสอบน้อยกว่านี้ให้ท่านลบข้อมูลในข้อส่วนเกินในตารางออกให้หมด</t>
  </si>
  <si>
    <t xml:space="preserve">4. เมื่อกรอกข้อมูลแล้วให้เรียงคะแนนรวมจากมาก-น้อย หรือ น้อย-มาก ซึ่งไม่ได้จัดเรียงอัตโนมัติ ท่านต้องจัดเรียงผลคะแนนตามลำดับด้วยตนเอง  </t>
  </si>
  <si>
    <t>การเตรียมข้อมูล</t>
  </si>
  <si>
    <t>จำนวนข้อระบุ</t>
  </si>
  <si>
    <t xml:space="preserve"> ให้ระบุจำนวนข้อ</t>
  </si>
  <si>
    <t>N (จำนวนนร.)</t>
  </si>
  <si>
    <t>ให้ระบุจำนวน N</t>
  </si>
  <si>
    <t>หรือจัดเรียงลำดับข้อมูลดิบจากมากไปหาน้อยแล้วค่อยกรอกในในฟอร์มนี้อีกครั้ง</t>
  </si>
  <si>
    <t>คนที่</t>
  </si>
  <si>
    <t>ข้อที่ --&gt;</t>
  </si>
  <si>
    <t xml:space="preserve"> Total</t>
  </si>
  <si>
    <t>Scores</t>
  </si>
  <si>
    <t>ระบุตัวเลือกถูก --&gt;</t>
  </si>
  <si>
    <t>E</t>
  </si>
  <si>
    <t>A</t>
  </si>
  <si>
    <t>C</t>
  </si>
  <si>
    <t>D</t>
  </si>
  <si>
    <t>B</t>
  </si>
  <si>
    <t>scores</t>
  </si>
  <si>
    <t>ยกกำลัง2</t>
  </si>
  <si>
    <t>e</t>
  </si>
  <si>
    <t>a</t>
  </si>
  <si>
    <t>c</t>
  </si>
  <si>
    <t>d</t>
  </si>
  <si>
    <t>b</t>
  </si>
  <si>
    <t>Total</t>
  </si>
  <si>
    <t>Mean</t>
  </si>
  <si>
    <t>S*2</t>
  </si>
  <si>
    <t xml:space="preserve">การคิดคะแนนจากผู้ตอบแบบทดสอบ A B C D E โดยกำหนดค่าเป็น ถูก = 1 และ ผิด=0 </t>
  </si>
  <si>
    <t>Pre-post scores 
                key</t>
  </si>
  <si>
    <t>จำนวนผู้ตอบถูก</t>
  </si>
  <si>
    <t>ค่าแปรปรวน</t>
  </si>
  <si>
    <t xml:space="preserve">การหาค่า PQ (P=อัตราสวนผู้ตอบถูก, Q = อัตราส่วนผู้ตอบผิด) </t>
  </si>
  <si>
    <t>คำถามข้อที่</t>
  </si>
  <si>
    <t>(PxQ) PQ =</t>
  </si>
  <si>
    <t xml:space="preserve"> P =</t>
  </si>
  <si>
    <t xml:space="preserve"> Q =</t>
  </si>
  <si>
    <t>วิธีทำ - หาค่า P ก่อน (แยกรายข้อ) เช่น รวมผลคำตอบจากข้อ 1 ถ้าหากว่า (,) ข้อถูกคือ E หารด้วยจำนวนผู้สอบทั้งหมด</t>
  </si>
  <si>
    <t>ค่าสัมประสิทธิ์แอลฟ้า</t>
  </si>
  <si>
    <t>S ยกกำลัง2 เพื่อหาค่าแปรปรวน</t>
  </si>
  <si>
    <t>KR20</t>
  </si>
  <si>
    <t xml:space="preserve">1.ใช้กับข้อสอบประเภท ถูก 1 คะแนน ผิด 0 คะแนน หรือ True-False </t>
  </si>
  <si>
    <t>ค่าความเชื่อมั่นที่ได้</t>
  </si>
  <si>
    <t>2. เนื้อหาแต่ละข้อต้องมความเป็นเอกพันธ์ (homogeneous) คือเนื้อหาเดียวกัน</t>
  </si>
  <si>
    <t>KR21</t>
  </si>
  <si>
    <t xml:space="preserve">2. แต่ละข้อต้องมีความยากง่ายเท่ากัน </t>
  </si>
  <si>
    <t>การแปลความเหมายค่าสัมประสิทธิ์แอลฟา (ความเชื่อมั่น)</t>
  </si>
  <si>
    <t>*นิยมใช้ KR20 มากกว่า เพราะการทำให้ข้อสอบทุกข้อยากง่ายเท่ากันแทบเป็นไปไม่ได้</t>
  </si>
  <si>
    <t xml:space="preserve"> ของแบบสอบถาม </t>
  </si>
  <si>
    <t>ค่าคำนวน</t>
  </si>
  <si>
    <t>ความเชื่อมั่น</t>
  </si>
  <si>
    <t>0.80-1.00</t>
  </si>
  <si>
    <t>สูงมาก</t>
  </si>
  <si>
    <t>0.60-0.79</t>
  </si>
  <si>
    <t>ค่อนข้างสูง</t>
  </si>
  <si>
    <t>0.40-0.59</t>
  </si>
  <si>
    <t>ปานกลาง</t>
  </si>
  <si>
    <t>0.20-0.39</t>
  </si>
  <si>
    <t>ต่ำ</t>
  </si>
  <si>
    <t>0.01-0.19</t>
  </si>
  <si>
    <t>ต่ำมาก</t>
  </si>
  <si>
    <t>ค่าความเชื่อมั่นควรอยู่ที่ระดับ 0.70 ขึ้นไป</t>
  </si>
  <si>
    <t>ดังนั้นผู้จำนวนผู้ตอบถูกในแต่ละข้อจะต้องเกิน 70% ขึ้นไป ค่าความเชื่อมั่นจึงจะถึงตามเกณฑ์</t>
  </si>
  <si>
    <t>k</t>
  </si>
  <si>
    <t>k-1</t>
  </si>
  <si>
    <t>k/k-1</t>
  </si>
  <si>
    <t>mean</t>
  </si>
  <si>
    <t>k-mean</t>
  </si>
  <si>
    <t>3x4</t>
  </si>
  <si>
    <t>x(k-x)</t>
  </si>
  <si>
    <t>4x5</t>
  </si>
  <si>
    <t>แปรปรวน</t>
  </si>
  <si>
    <t>ks2t</t>
  </si>
  <si>
    <t>s*2</t>
  </si>
  <si>
    <t>x(k-x)/ks2t</t>
  </si>
  <si>
    <t>1-x(k-x)/ks2t</t>
  </si>
  <si>
    <t>KR 21</t>
  </si>
  <si>
    <t>การหาค่าคะแนนสูง-ต่ำ</t>
  </si>
  <si>
    <t>N27%</t>
  </si>
  <si>
    <t>ค่าเปอร์เซ็นที่ได้</t>
  </si>
  <si>
    <t>ในสูตรนี้ใช้แบบ 27%</t>
  </si>
  <si>
    <t>N33%</t>
  </si>
  <si>
    <t xml:space="preserve">การวิเคราะห์ข้อคำถามแบบทดสอบ ต้องเปรียบเทียบกับกลุ่มคะแนนสูงและคะแนนต่ำ ดังนั้นจึงต้องหาค่ากลางเป็นเปอร์เซ็นของคะแนนตามจำนวนผู้ทำแบบทดสอบ สามารถใช้ 27% หรือ 33% </t>
  </si>
  <si>
    <t>ตารางแสดงค่าคะแนนรายข้อของกลุ่มสูง</t>
  </si>
  <si>
    <t xml:space="preserve"> Hi-scores </t>
  </si>
  <si>
    <t>Choice</t>
  </si>
  <si>
    <t>ตารางแสดงค่าคะแนนรายช้อของกลุ่มต่ำ</t>
  </si>
  <si>
    <t xml:space="preserve"> Low-scores </t>
  </si>
  <si>
    <t xml:space="preserve">การหาค่าความยาก-ง่าย (Item Difficulty) </t>
  </si>
  <si>
    <t>ข้อที่</t>
  </si>
  <si>
    <t>ค่าความยาก-ง่าย</t>
  </si>
  <si>
    <t xml:space="preserve"> (P)</t>
  </si>
  <si>
    <t>Different item mean</t>
  </si>
  <si>
    <t>การแปลความหมายค่า P แบ่งเป็น 5 ระดับ</t>
  </si>
  <si>
    <t>ค่า P</t>
  </si>
  <si>
    <t>ระดับความยาก</t>
  </si>
  <si>
    <t>เทียบผู้ตอบ 100 คน</t>
  </si>
  <si>
    <t>การพิจารณา</t>
  </si>
  <si>
    <t>ค่าเฉลียของแบบทดสอบชุดนี้ในภาพรวมความยากง่าย</t>
  </si>
  <si>
    <t>0.00-0.19</t>
  </si>
  <si>
    <t>ยากมาก</t>
  </si>
  <si>
    <t>ถูก 1-19 คน</t>
  </si>
  <si>
    <t>ปรับหรือตัดทิ้ง</t>
  </si>
  <si>
    <t>ของค่า P อยู่ที่ระดับ</t>
  </si>
  <si>
    <t>ค่อนข้างยาก</t>
  </si>
  <si>
    <t>ถูก 20-39 คน</t>
  </si>
  <si>
    <t>พอใช้</t>
  </si>
  <si>
    <t>0.40-0.60</t>
  </si>
  <si>
    <t>ถูก 40-60 คน</t>
  </si>
  <si>
    <t>ใช้ได้*</t>
  </si>
  <si>
    <t>0.61-0.80</t>
  </si>
  <si>
    <t>ง่าย</t>
  </si>
  <si>
    <t>ถูก 61-80 คน</t>
  </si>
  <si>
    <t>ง่ายมาก</t>
  </si>
  <si>
    <t>ถูก 81-100 คน</t>
  </si>
  <si>
    <t>การหาค่าอำนาจจำแนก (Discrimination)</t>
  </si>
  <si>
    <t>ค่าอำนาจจำแนก</t>
  </si>
  <si>
    <t>Answer</t>
  </si>
  <si>
    <t>*ค่าอำนาจจำแนกที่ได้</t>
  </si>
  <si>
    <t>ค่าอำนาจจำแนก (อยู่ระหว่าง+0.20 ถึง +1.00)</t>
  </si>
  <si>
    <t>ตัวอย่างการแปลความ</t>
  </si>
  <si>
    <t>ตัวอย่างการประเมินคุณภาพข้อสอบจากค่า P และ r</t>
  </si>
  <si>
    <t>ค่า R</t>
  </si>
  <si>
    <t>ความหมาย</t>
  </si>
  <si>
    <t>ข้อ</t>
  </si>
  <si>
    <t>R</t>
  </si>
  <si>
    <t>คุณภาพ</t>
  </si>
  <si>
    <t>P</t>
  </si>
  <si>
    <t>r</t>
  </si>
  <si>
    <t>เหตุผล</t>
  </si>
  <si>
    <t>0.20 ถึง 1.00</t>
  </si>
  <si>
    <t>จำแนกได้</t>
  </si>
  <si>
    <t>- 0.21</t>
  </si>
  <si>
    <t>จำแนกกลับ</t>
  </si>
  <si>
    <t>ปรับปรุงให้คนเก่งตอบถูกมากกว่าคนอ่อน</t>
  </si>
  <si>
    <t>0.36</t>
  </si>
  <si>
    <t>ปรับ</t>
  </si>
  <si>
    <t>ยากเกิน</t>
  </si>
  <si>
    <t>-0.19 ถึง +0.19</t>
  </si>
  <si>
    <t>จำแนกไม่ได้</t>
  </si>
  <si>
    <t>0.12</t>
  </si>
  <si>
    <t>0.72</t>
  </si>
  <si>
    <t>-0.45</t>
  </si>
  <si>
    <t>-0.20 ถึง -1.00</t>
  </si>
  <si>
    <t>0.46</t>
  </si>
  <si>
    <t>เป็นข้อที่ดี</t>
  </si>
  <si>
    <t>0.54</t>
  </si>
  <si>
    <t>0.92</t>
  </si>
  <si>
    <t>ดี</t>
  </si>
  <si>
    <t>ยากง่ายเท่ากัน.</t>
  </si>
  <si>
    <t>เก่งผิด/อ่อนถูก</t>
  </si>
  <si>
    <t>0.68</t>
  </si>
  <si>
    <t>0.70</t>
  </si>
  <si>
    <t>วิธีคิด -คนที่ตอบถูกในกลุ่มสูงลบด้วยกลุ่มต่ำแล้วเอามาหารด้วยจำนวนคนในกลุ่มใดกลุ่มหนึ่ง (จะกลุ่มสูงหรือต่ำก็ได้เอามาเพียงกลุ่มเดียวเท่านั้น)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</si>
</sst>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H Niramit AS"/>
    </font>
    <font>
      <b/>
      <sz val="18"/>
      <color theme="1"/>
      <name val="TH Niramit AS"/>
    </font>
    <font>
      <b/>
      <sz val="18"/>
      <color rgb="FFC00000"/>
      <name val="TH Niramit AS"/>
    </font>
    <font>
      <b/>
      <sz val="18"/>
      <color rgb="FF002060"/>
      <name val="TH Niramit AS"/>
    </font>
    <font>
      <sz val="18"/>
      <color rgb="FF002060"/>
      <name val="TH Niramit AS"/>
    </font>
    <font>
      <b/>
      <sz val="18"/>
      <color rgb="FFFF0000"/>
      <name val="TH Niramit AS"/>
    </font>
    <font>
      <b/>
      <sz val="22"/>
      <color rgb="FF002060"/>
      <name val="TH Niramit AS"/>
    </font>
    <font>
      <b/>
      <sz val="16"/>
      <color theme="1"/>
      <name val="TH Niramit AS"/>
    </font>
    <font>
      <sz val="18"/>
      <color rgb="FFC00000"/>
      <name val="TH Niramit AS"/>
    </font>
    <font>
      <b/>
      <sz val="18"/>
      <name val="TH Niramit AS"/>
    </font>
    <font>
      <sz val="18"/>
      <name val="TH Niramit AS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rgb="FFFF0000"/>
      <name val="TH Baijam"/>
    </font>
    <font>
      <b/>
      <sz val="14"/>
      <color rgb="FFC0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22"/>
      <color theme="1"/>
      <name val="TH Niramit AS"/>
    </font>
    <font>
      <b/>
      <sz val="22"/>
      <name val="TH Niramit AS"/>
    </font>
    <font>
      <sz val="20"/>
      <color theme="1"/>
      <name val="TH Niramit AS"/>
    </font>
    <font>
      <b/>
      <sz val="20"/>
      <color theme="1"/>
      <name val="TH Niramit AS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6"/>
      <color rgb="FFC0000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8"/>
      <color rgb="FFFF0000"/>
      <name val="TH Niramit AS"/>
    </font>
    <font>
      <b/>
      <sz val="16"/>
      <color rgb="FFFF0000"/>
      <name val="Times New Roman"/>
      <family val="1"/>
    </font>
    <font>
      <sz val="18"/>
      <color theme="1"/>
      <name val="Angsana New"/>
      <family val="1"/>
    </font>
    <font>
      <b/>
      <sz val="20"/>
      <color theme="1"/>
      <name val="Angsana New"/>
      <family val="1"/>
    </font>
    <font>
      <sz val="11"/>
      <name val="Calibri"/>
      <family val="2"/>
    </font>
    <font>
      <b/>
      <sz val="18"/>
      <color theme="1"/>
      <name val="Angsana New"/>
      <family val="1"/>
    </font>
    <font>
      <sz val="11"/>
      <color theme="1"/>
      <name val="Calibri"/>
      <family val="2"/>
    </font>
    <font>
      <sz val="18"/>
      <color theme="1"/>
      <name val="Niramit"/>
    </font>
    <font>
      <sz val="18"/>
      <color rgb="FFC00000"/>
      <name val="Angsana New"/>
      <family val="1"/>
    </font>
    <font>
      <sz val="18"/>
      <color rgb="FFFF0000"/>
      <name val="Angsana New"/>
      <family val="1"/>
    </font>
    <font>
      <b/>
      <sz val="18"/>
      <color theme="1"/>
      <name val="Niramit"/>
    </font>
    <font>
      <sz val="16"/>
      <name val="TH Niramit AS"/>
    </font>
    <font>
      <sz val="18"/>
      <color theme="0"/>
      <name val="TH Niramit AS"/>
    </font>
    <font>
      <b/>
      <sz val="18"/>
      <color theme="0"/>
      <name val="TH Niramit AS"/>
    </font>
  </fonts>
  <fills count="1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FFC000"/>
        <bgColor rgb="FFFFC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9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2" fontId="7" fillId="0" borderId="0" xfId="0" applyNumberFormat="1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2" fillId="9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2" fontId="14" fillId="9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6" fillId="4" borderId="1" xfId="0" applyFont="1" applyFill="1" applyBorder="1"/>
    <xf numFmtId="0" fontId="17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9" fillId="4" borderId="4" xfId="0" applyFont="1" applyFill="1" applyBorder="1"/>
    <xf numFmtId="0" fontId="19" fillId="0" borderId="1" xfId="0" applyFont="1" applyBorder="1" applyAlignment="1">
      <alignment horizontal="center" vertical="center"/>
    </xf>
    <xf numFmtId="0" fontId="20" fillId="5" borderId="4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0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9" borderId="1" xfId="0" applyNumberFormat="1" applyFont="1" applyFill="1" applyBorder="1" applyAlignment="1">
      <alignment horizontal="center"/>
    </xf>
    <xf numFmtId="2" fontId="21" fillId="0" borderId="0" xfId="0" applyNumberFormat="1" applyFont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" fontId="7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7" borderId="1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7" fillId="7" borderId="1" xfId="0" applyNumberFormat="1" applyFont="1" applyFill="1" applyBorder="1" applyAlignment="1">
      <alignment horizontal="center"/>
    </xf>
    <xf numFmtId="2" fontId="27" fillId="9" borderId="1" xfId="0" applyNumberFormat="1" applyFont="1" applyFill="1" applyBorder="1" applyAlignment="1">
      <alignment horizontal="center"/>
    </xf>
    <xf numFmtId="2" fontId="28" fillId="9" borderId="1" xfId="0" applyNumberFormat="1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2" fontId="20" fillId="9" borderId="1" xfId="0" applyNumberFormat="1" applyFont="1" applyFill="1" applyBorder="1" applyAlignment="1">
      <alignment horizontal="center"/>
    </xf>
    <xf numFmtId="2" fontId="20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13" fillId="13" borderId="1" xfId="0" applyFont="1" applyFill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1" fillId="7" borderId="1" xfId="0" applyFont="1" applyFill="1" applyBorder="1" applyAlignment="1">
      <alignment horizontal="center" vertical="center"/>
    </xf>
    <xf numFmtId="0" fontId="27" fillId="0" borderId="0" xfId="0" applyFont="1"/>
    <xf numFmtId="2" fontId="27" fillId="0" borderId="0" xfId="0" applyNumberFormat="1" applyFont="1" applyAlignment="1">
      <alignment horizontal="center"/>
    </xf>
    <xf numFmtId="0" fontId="29" fillId="0" borderId="0" xfId="0" applyFont="1"/>
    <xf numFmtId="0" fontId="26" fillId="0" borderId="0" xfId="0" applyFont="1"/>
    <xf numFmtId="2" fontId="30" fillId="0" borderId="0" xfId="0" applyNumberFormat="1" applyFont="1" applyAlignment="1">
      <alignment horizontal="center"/>
    </xf>
    <xf numFmtId="2" fontId="32" fillId="0" borderId="1" xfId="0" applyNumberFormat="1" applyFont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2" fontId="31" fillId="5" borderId="1" xfId="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5" borderId="1" xfId="0" applyFont="1" applyFill="1" applyBorder="1" applyAlignment="1">
      <alignment horizontal="center"/>
    </xf>
    <xf numFmtId="2" fontId="34" fillId="5" borderId="1" xfId="0" applyNumberFormat="1" applyFont="1" applyFill="1" applyBorder="1" applyAlignment="1">
      <alignment horizontal="center"/>
    </xf>
    <xf numFmtId="0" fontId="35" fillId="14" borderId="0" xfId="0" applyFont="1" applyFill="1"/>
    <xf numFmtId="0" fontId="35" fillId="14" borderId="14" xfId="0" applyFont="1" applyFill="1" applyBorder="1"/>
    <xf numFmtId="0" fontId="35" fillId="14" borderId="15" xfId="0" applyFont="1" applyFill="1" applyBorder="1"/>
    <xf numFmtId="0" fontId="35" fillId="14" borderId="16" xfId="0" applyFont="1" applyFill="1" applyBorder="1"/>
    <xf numFmtId="0" fontId="35" fillId="14" borderId="17" xfId="0" applyFont="1" applyFill="1" applyBorder="1"/>
    <xf numFmtId="0" fontId="35" fillId="14" borderId="18" xfId="0" applyFont="1" applyFill="1" applyBorder="1"/>
    <xf numFmtId="0" fontId="35" fillId="14" borderId="0" xfId="0" applyFont="1" applyFill="1" applyAlignment="1">
      <alignment horizontal="center"/>
    </xf>
    <xf numFmtId="0" fontId="35" fillId="14" borderId="0" xfId="0" applyFont="1" applyFill="1" applyAlignment="1">
      <alignment horizontal="left"/>
    </xf>
    <xf numFmtId="0" fontId="38" fillId="16" borderId="0" xfId="0" applyFont="1" applyFill="1"/>
    <xf numFmtId="0" fontId="35" fillId="16" borderId="0" xfId="0" applyFont="1" applyFill="1"/>
    <xf numFmtId="0" fontId="39" fillId="14" borderId="0" xfId="0" applyFont="1" applyFill="1"/>
    <xf numFmtId="0" fontId="35" fillId="14" borderId="19" xfId="0" applyFont="1" applyFill="1" applyBorder="1"/>
    <xf numFmtId="0" fontId="35" fillId="14" borderId="20" xfId="0" applyFont="1" applyFill="1" applyBorder="1"/>
    <xf numFmtId="0" fontId="35" fillId="14" borderId="21" xfId="0" applyFont="1" applyFill="1" applyBorder="1"/>
    <xf numFmtId="0" fontId="39" fillId="14" borderId="17" xfId="0" applyFont="1" applyFill="1" applyBorder="1"/>
    <xf numFmtId="0" fontId="39" fillId="14" borderId="18" xfId="0" applyFont="1" applyFill="1" applyBorder="1"/>
    <xf numFmtId="0" fontId="40" fillId="14" borderId="0" xfId="0" applyFont="1" applyFill="1"/>
    <xf numFmtId="0" fontId="43" fillId="14" borderId="0" xfId="0" applyFont="1" applyFill="1"/>
    <xf numFmtId="0" fontId="43" fillId="14" borderId="0" xfId="0" applyFont="1" applyFill="1" applyAlignment="1">
      <alignment horizontal="center"/>
    </xf>
    <xf numFmtId="0" fontId="40" fillId="14" borderId="0" xfId="0" applyFont="1" applyFill="1" applyAlignment="1">
      <alignment horizontal="center"/>
    </xf>
    <xf numFmtId="0" fontId="38" fillId="16" borderId="0" xfId="0" applyFont="1" applyFill="1" applyAlignment="1">
      <alignment horizontal="left"/>
    </xf>
    <xf numFmtId="0" fontId="39" fillId="16" borderId="0" xfId="0" applyFont="1" applyFill="1"/>
    <xf numFmtId="0" fontId="18" fillId="11" borderId="1" xfId="0" applyFont="1" applyFill="1" applyBorder="1" applyAlignment="1">
      <alignment horizontal="center"/>
    </xf>
    <xf numFmtId="0" fontId="21" fillId="0" borderId="1" xfId="0" applyFont="1" applyBorder="1"/>
    <xf numFmtId="0" fontId="44" fillId="0" borderId="0" xfId="0" applyFont="1" applyAlignment="1">
      <alignment vertical="center"/>
    </xf>
    <xf numFmtId="0" fontId="41" fillId="14" borderId="0" xfId="0" applyFont="1" applyFill="1"/>
    <xf numFmtId="0" fontId="40" fillId="0" borderId="0" xfId="0" applyFont="1" applyAlignment="1">
      <alignment horizontal="center"/>
    </xf>
    <xf numFmtId="0" fontId="38" fillId="14" borderId="0" xfId="0" applyFont="1" applyFill="1"/>
    <xf numFmtId="0" fontId="36" fillId="15" borderId="0" xfId="0" applyFont="1" applyFill="1" applyAlignment="1">
      <alignment horizontal="center"/>
    </xf>
    <xf numFmtId="0" fontId="37" fillId="0" borderId="0" xfId="0" applyFont="1" applyAlignment="1"/>
    <xf numFmtId="0" fontId="35" fillId="14" borderId="0" xfId="0" applyFont="1" applyFill="1" applyAlignment="1">
      <alignment horizontal="center"/>
    </xf>
    <xf numFmtId="0" fontId="42" fillId="14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4" fillId="11" borderId="4" xfId="0" applyNumberFormat="1" applyFont="1" applyFill="1" applyBorder="1" applyAlignment="1">
      <alignment horizontal="right" vertical="center"/>
    </xf>
    <xf numFmtId="49" fontId="4" fillId="11" borderId="5" xfId="0" applyNumberFormat="1" applyFont="1" applyFill="1" applyBorder="1" applyAlignment="1">
      <alignment horizontal="right" vertical="center"/>
    </xf>
    <xf numFmtId="0" fontId="24" fillId="1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8" fillId="9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11" fillId="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6" fillId="1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right" vertical="center" wrapText="1"/>
    </xf>
    <xf numFmtId="0" fontId="20" fillId="9" borderId="4" xfId="0" applyFont="1" applyFill="1" applyBorder="1" applyAlignment="1">
      <alignment horizontal="center"/>
    </xf>
    <xf numFmtId="0" fontId="20" fillId="9" borderId="5" xfId="0" applyFont="1" applyFill="1" applyBorder="1" applyAlignment="1">
      <alignment horizontal="center"/>
    </xf>
    <xf numFmtId="0" fontId="20" fillId="9" borderId="4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26" fillId="3" borderId="0" xfId="0" applyFont="1" applyFill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2" fontId="46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542925</xdr:colOff>
      <xdr:row>3</xdr:row>
      <xdr:rowOff>66675</xdr:rowOff>
    </xdr:from>
    <xdr:to>
      <xdr:col>26</xdr:col>
      <xdr:colOff>285096</xdr:colOff>
      <xdr:row>10</xdr:row>
      <xdr:rowOff>113998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ACBF11-28DE-4501-6C4E-5FBE4B4F0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923925"/>
          <a:ext cx="5228571" cy="2419048"/>
        </a:xfrm>
        <a:prstGeom prst="rect">
          <a:avLst/>
        </a:prstGeom>
        <a:ln w="3175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17</xdr:col>
      <xdr:colOff>590550</xdr:colOff>
      <xdr:row>12</xdr:row>
      <xdr:rowOff>171450</xdr:rowOff>
    </xdr:from>
    <xdr:to>
      <xdr:col>26</xdr:col>
      <xdr:colOff>285102</xdr:colOff>
      <xdr:row>18</xdr:row>
      <xdr:rowOff>295010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6AAC1D4-C4AC-44D2-C9BD-E8147D6D0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0" y="4067175"/>
          <a:ext cx="5180952" cy="2123810"/>
        </a:xfrm>
        <a:prstGeom prst="rect">
          <a:avLst/>
        </a:prstGeom>
        <a:ln w="3175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18</xdr:col>
      <xdr:colOff>19049</xdr:colOff>
      <xdr:row>21</xdr:row>
      <xdr:rowOff>9525</xdr:rowOff>
    </xdr:from>
    <xdr:to>
      <xdr:col>25</xdr:col>
      <xdr:colOff>180974</xdr:colOff>
      <xdr:row>26</xdr:row>
      <xdr:rowOff>98158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12BE4C4-94A1-19E4-0023-BBB88C97C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91849" y="6905625"/>
          <a:ext cx="4429125" cy="1755508"/>
        </a:xfrm>
        <a:prstGeom prst="rect">
          <a:avLst/>
        </a:prstGeom>
        <a:ln w="3175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17</xdr:col>
      <xdr:colOff>600075</xdr:colOff>
      <xdr:row>28</xdr:row>
      <xdr:rowOff>85725</xdr:rowOff>
    </xdr:from>
    <xdr:to>
      <xdr:col>24</xdr:col>
      <xdr:colOff>304304</xdr:colOff>
      <xdr:row>37</xdr:row>
      <xdr:rowOff>142636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65590D3-5E16-4A14-CE1F-C7214C29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3275" y="9315450"/>
          <a:ext cx="3971429" cy="1914286"/>
        </a:xfrm>
        <a:prstGeom prst="rect">
          <a:avLst/>
        </a:prstGeom>
        <a:ln w="3175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145597</xdr:colOff>
      <xdr:row>12</xdr:row>
      <xdr:rowOff>152401</xdr:rowOff>
    </xdr:from>
    <xdr:ext cx="5067710" cy="2571749"/>
    <xdr:pic>
      <xdr:nvPicPr>
        <xdr:cNvPr id="2" name="Picture 1">
          <a:extLst>
            <a:ext uri="{FF2B5EF4-FFF2-40B4-BE49-F238E27FC236}">
              <a16:creationId xmlns:a16="http://schemas.microsoft.com/office/drawing/2014/main" id="{CE4C5419-AE22-43B7-B617-2215B045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9197" y="4381501"/>
          <a:ext cx="5067710" cy="2571749"/>
        </a:xfrm>
        <a:prstGeom prst="rect">
          <a:avLst/>
        </a:prstGeom>
      </xdr:spPr>
    </xdr:pic>
    <xdr:clientData/>
  </xdr:oneCellAnchor>
  <xdr:oneCellAnchor>
    <xdr:from>
      <xdr:col>8</xdr:col>
      <xdr:colOff>313194</xdr:colOff>
      <xdr:row>12</xdr:row>
      <xdr:rowOff>238125</xdr:rowOff>
    </xdr:from>
    <xdr:ext cx="4442268" cy="2363625"/>
    <xdr:pic>
      <xdr:nvPicPr>
        <xdr:cNvPr id="3" name="Picture 2">
          <a:extLst>
            <a:ext uri="{FF2B5EF4-FFF2-40B4-BE49-F238E27FC236}">
              <a16:creationId xmlns:a16="http://schemas.microsoft.com/office/drawing/2014/main" id="{EC84A2B6-791C-49CF-A39F-427EFCCE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9994" y="4467225"/>
          <a:ext cx="4442268" cy="2363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2:AA44"/>
  <sheetViews>
    <sheetView showGridLines="0" topLeftCell="A10" zoomScaleNormal="100" workbookViewId="0">
      <selection activeCell="H20" sqref="H20"/>
    </sheetView>
  </sheetViews>
  <sheetFormatPr defaultRowHeight="15"/>
  <sheetData>
    <row r="2" spans="1:27" ht="26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1:27" ht="26.25">
      <c r="A3" s="108"/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/>
      <c r="R3" s="108"/>
      <c r="S3" s="135" t="s">
        <v>0</v>
      </c>
      <c r="T3" s="108"/>
      <c r="U3" s="108"/>
      <c r="V3" s="108"/>
      <c r="W3" s="108"/>
      <c r="X3" s="108"/>
      <c r="Y3" s="108"/>
      <c r="Z3" s="108"/>
      <c r="AA3" s="108"/>
    </row>
    <row r="4" spans="1:27" ht="29.25">
      <c r="A4" s="108"/>
      <c r="B4" s="112"/>
      <c r="C4" s="108"/>
      <c r="D4" s="136" t="s">
        <v>1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13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1:27" ht="26.25">
      <c r="A5" s="108"/>
      <c r="B5" s="112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13"/>
      <c r="R5" s="108"/>
      <c r="S5" s="108"/>
      <c r="T5" s="108"/>
      <c r="U5" s="108"/>
      <c r="V5" s="108"/>
      <c r="W5" s="108"/>
      <c r="X5" s="108"/>
      <c r="Y5" s="108"/>
      <c r="Z5" s="108"/>
      <c r="AA5" s="108"/>
    </row>
    <row r="6" spans="1:27" ht="26.25">
      <c r="A6" s="108"/>
      <c r="B6" s="112"/>
      <c r="C6" s="108"/>
      <c r="D6" s="108"/>
      <c r="E6" s="108" t="s">
        <v>2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13"/>
      <c r="R6" s="108"/>
      <c r="S6" s="108"/>
      <c r="T6" s="108"/>
      <c r="U6" s="138"/>
      <c r="V6" s="137"/>
      <c r="W6" s="137"/>
      <c r="X6" s="137"/>
      <c r="Y6" s="137"/>
      <c r="Z6" s="137"/>
      <c r="AA6" s="108"/>
    </row>
    <row r="7" spans="1:27" ht="26.25">
      <c r="A7" s="108"/>
      <c r="B7" s="112"/>
      <c r="C7" s="108"/>
      <c r="D7" s="115" t="s">
        <v>3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13"/>
      <c r="R7" s="108"/>
      <c r="S7" s="108"/>
      <c r="T7" s="108"/>
      <c r="U7" s="108"/>
      <c r="V7" s="108"/>
      <c r="W7" s="108"/>
      <c r="X7" s="108"/>
      <c r="Y7" s="108"/>
      <c r="Z7" s="108"/>
      <c r="AA7" s="108"/>
    </row>
    <row r="8" spans="1:27" ht="26.25">
      <c r="A8" s="108"/>
      <c r="B8" s="112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13"/>
      <c r="R8" s="108"/>
      <c r="S8" s="108"/>
      <c r="T8" s="108"/>
      <c r="U8" s="108"/>
      <c r="V8" s="108"/>
      <c r="W8" s="108"/>
      <c r="X8" s="108"/>
      <c r="Y8" s="108"/>
      <c r="Z8" s="108"/>
      <c r="AA8" s="108"/>
    </row>
    <row r="9" spans="1:27" ht="26.25">
      <c r="A9" s="108"/>
      <c r="B9" s="112"/>
      <c r="C9" s="108"/>
      <c r="D9" s="116" t="s">
        <v>4</v>
      </c>
      <c r="E9" s="117"/>
      <c r="F9" s="11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13"/>
      <c r="R9" s="108"/>
      <c r="S9" s="108"/>
      <c r="T9" s="108"/>
      <c r="U9" s="108"/>
      <c r="V9" s="118"/>
      <c r="W9" s="108"/>
      <c r="X9" s="108"/>
      <c r="Y9" s="108"/>
      <c r="Z9" s="108"/>
      <c r="AA9" s="108"/>
    </row>
    <row r="10" spans="1:27" ht="26.25">
      <c r="A10" s="108"/>
      <c r="B10" s="112"/>
      <c r="C10" s="108"/>
      <c r="D10" s="108"/>
      <c r="E10" s="108" t="s">
        <v>5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13"/>
      <c r="R10" s="108"/>
      <c r="S10" s="108"/>
      <c r="T10" s="114"/>
      <c r="U10" s="134"/>
      <c r="V10" s="108"/>
      <c r="W10" s="108"/>
      <c r="X10" s="108"/>
      <c r="Y10" s="108"/>
      <c r="Z10" s="108"/>
      <c r="AA10" s="108"/>
    </row>
    <row r="11" spans="1:27" ht="26.25">
      <c r="A11" s="108"/>
      <c r="B11" s="112"/>
      <c r="C11" s="108"/>
      <c r="D11" s="108" t="s">
        <v>6</v>
      </c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13"/>
      <c r="R11" s="108"/>
      <c r="S11" s="108"/>
      <c r="T11" s="108"/>
      <c r="U11" s="108"/>
      <c r="V11" s="108"/>
      <c r="W11" s="108"/>
      <c r="X11" s="108"/>
      <c r="Y11" s="108"/>
      <c r="Z11" s="108"/>
      <c r="AA11" s="108"/>
    </row>
    <row r="12" spans="1:27" ht="26.25">
      <c r="A12" s="108"/>
      <c r="B12" s="112"/>
      <c r="C12" s="108"/>
      <c r="D12" s="108"/>
      <c r="E12" s="108" t="s">
        <v>7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13"/>
      <c r="R12" s="108"/>
      <c r="S12" s="135" t="s">
        <v>8</v>
      </c>
      <c r="T12" s="108"/>
      <c r="U12" s="114"/>
      <c r="V12" s="108"/>
      <c r="W12" s="108"/>
      <c r="X12" s="108"/>
      <c r="Y12" s="108"/>
      <c r="Z12" s="108"/>
      <c r="AA12" s="108"/>
    </row>
    <row r="13" spans="1:27" ht="26.25">
      <c r="A13" s="108"/>
      <c r="B13" s="112"/>
      <c r="C13" s="108"/>
      <c r="D13" s="108"/>
      <c r="E13" s="108" t="s">
        <v>9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13"/>
      <c r="R13" s="108"/>
      <c r="S13" s="108"/>
      <c r="T13" s="108"/>
      <c r="U13" s="114"/>
      <c r="V13" s="108"/>
      <c r="W13" s="108"/>
      <c r="X13" s="108"/>
      <c r="Y13" s="108"/>
      <c r="Z13" s="108"/>
      <c r="AA13" s="108"/>
    </row>
    <row r="14" spans="1:27" ht="26.25">
      <c r="A14" s="108"/>
      <c r="B14" s="112"/>
      <c r="C14" s="108"/>
      <c r="D14" s="108"/>
      <c r="E14" s="108" t="s">
        <v>10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13"/>
      <c r="R14" s="108"/>
      <c r="S14" s="108"/>
      <c r="T14" s="108"/>
      <c r="U14" s="108"/>
      <c r="V14" s="108"/>
      <c r="W14" s="108"/>
      <c r="X14" s="108"/>
      <c r="Y14" s="108"/>
      <c r="Z14" s="108"/>
      <c r="AA14" s="108"/>
    </row>
    <row r="15" spans="1:27" ht="26.25">
      <c r="A15" s="108"/>
      <c r="B15" s="112"/>
      <c r="C15" s="108"/>
      <c r="D15" s="108"/>
      <c r="E15" s="115" t="s">
        <v>11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13"/>
      <c r="R15" s="108"/>
      <c r="S15" s="108"/>
      <c r="T15" s="108"/>
      <c r="U15" s="108"/>
      <c r="V15" s="108"/>
      <c r="W15" s="108"/>
      <c r="X15" s="108"/>
      <c r="Y15" s="108"/>
      <c r="Z15" s="108"/>
      <c r="AA15" s="108"/>
    </row>
    <row r="16" spans="1:27" ht="26.25">
      <c r="A16" s="108"/>
      <c r="B16" s="112"/>
      <c r="C16" s="108"/>
      <c r="D16" s="108"/>
      <c r="E16" s="108" t="s">
        <v>12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13"/>
      <c r="R16" s="108"/>
      <c r="S16" s="108"/>
      <c r="T16" s="108"/>
      <c r="U16" s="108"/>
      <c r="V16" s="108"/>
      <c r="W16" s="108"/>
      <c r="X16" s="108"/>
      <c r="Y16" s="108"/>
      <c r="Z16" s="108"/>
      <c r="AA16" s="108"/>
    </row>
    <row r="17" spans="1:27" ht="26.25">
      <c r="A17" s="108"/>
      <c r="B17" s="112"/>
      <c r="C17" s="108"/>
      <c r="D17" s="108"/>
      <c r="E17" s="133" t="s">
        <v>13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13"/>
      <c r="R17" s="108"/>
      <c r="S17" s="108"/>
      <c r="T17" s="108"/>
      <c r="U17" s="108"/>
      <c r="V17" s="108"/>
      <c r="W17" s="108"/>
      <c r="X17" s="108"/>
      <c r="Y17" s="108"/>
      <c r="Z17" s="108"/>
      <c r="AA17" s="108"/>
    </row>
    <row r="18" spans="1:27" ht="26.25">
      <c r="A18" s="108"/>
      <c r="B18" s="112"/>
      <c r="C18" s="118"/>
      <c r="D18" s="108"/>
      <c r="E18" s="133" t="s">
        <v>14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3"/>
      <c r="R18" s="108"/>
      <c r="S18" s="108"/>
      <c r="T18" s="108"/>
      <c r="U18" s="108"/>
      <c r="V18" s="108"/>
      <c r="W18" s="108"/>
      <c r="X18" s="108"/>
      <c r="Y18" s="108"/>
      <c r="Z18" s="108"/>
      <c r="AA18" s="108"/>
    </row>
    <row r="19" spans="1:27" ht="26.25">
      <c r="A19" s="108"/>
      <c r="B19" s="122"/>
      <c r="C19" s="118"/>
      <c r="D19" s="118"/>
      <c r="E19" s="108" t="s">
        <v>15</v>
      </c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23"/>
      <c r="R19" s="108"/>
      <c r="S19" s="108"/>
      <c r="T19" s="108"/>
      <c r="U19" s="108"/>
      <c r="V19" s="124"/>
      <c r="W19" s="125"/>
      <c r="X19" s="108"/>
      <c r="Y19" s="108"/>
      <c r="Z19" s="108"/>
      <c r="AA19" s="108"/>
    </row>
    <row r="20" spans="1:27" ht="26.25">
      <c r="A20" s="118"/>
      <c r="B20" s="122"/>
      <c r="C20" s="118"/>
      <c r="D20" s="108" t="s">
        <v>16</v>
      </c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23"/>
      <c r="R20" s="118"/>
      <c r="S20" s="108"/>
      <c r="T20" s="108"/>
      <c r="U20" s="108"/>
      <c r="V20" s="126"/>
      <c r="W20" s="124"/>
      <c r="X20" s="108"/>
      <c r="Y20" s="108"/>
      <c r="Z20" s="108"/>
      <c r="AA20" s="108"/>
    </row>
    <row r="21" spans="1:27" ht="26.25">
      <c r="A21" s="118"/>
      <c r="B21" s="122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23"/>
      <c r="R21" s="118"/>
      <c r="S21" s="135" t="s">
        <v>17</v>
      </c>
      <c r="T21" s="108"/>
      <c r="U21" s="108"/>
      <c r="V21" s="127"/>
      <c r="W21" s="125"/>
      <c r="X21" s="108"/>
      <c r="Y21" s="108"/>
      <c r="Z21" s="108"/>
      <c r="AA21" s="108"/>
    </row>
    <row r="22" spans="1:27" ht="26.25">
      <c r="A22" s="118"/>
      <c r="B22" s="112"/>
      <c r="C22" s="108"/>
      <c r="D22" s="138" t="s">
        <v>18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08"/>
      <c r="Q22" s="113"/>
      <c r="R22" s="108"/>
      <c r="S22" s="108"/>
      <c r="T22" s="108"/>
      <c r="U22" s="108"/>
      <c r="V22" s="108"/>
      <c r="W22" s="108"/>
      <c r="X22" s="108"/>
      <c r="Y22" s="108"/>
      <c r="Z22" s="108"/>
      <c r="AA22" s="108"/>
    </row>
    <row r="23" spans="1:27" ht="26.25">
      <c r="A23" s="118"/>
      <c r="B23" s="122"/>
      <c r="C23" s="108"/>
      <c r="D23" s="138" t="s">
        <v>19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08"/>
      <c r="Q23" s="123"/>
      <c r="R23" s="108"/>
      <c r="S23" s="108"/>
      <c r="T23" s="108"/>
      <c r="U23" s="108"/>
      <c r="V23" s="108"/>
      <c r="W23" s="108"/>
      <c r="X23" s="108"/>
      <c r="Y23" s="108"/>
      <c r="Z23" s="108"/>
      <c r="AA23" s="108"/>
    </row>
    <row r="24" spans="1:27" ht="26.25">
      <c r="A24" s="108"/>
      <c r="B24" s="112"/>
      <c r="C24" s="108"/>
      <c r="D24" s="139" t="s">
        <v>20</v>
      </c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08"/>
      <c r="Q24" s="113"/>
      <c r="R24" s="108"/>
      <c r="S24" s="108"/>
      <c r="T24" s="108"/>
      <c r="U24" s="108"/>
      <c r="V24" s="108"/>
      <c r="W24" s="108"/>
      <c r="X24" s="108"/>
      <c r="Y24" s="108"/>
      <c r="Z24" s="108"/>
      <c r="AA24" s="108"/>
    </row>
    <row r="25" spans="1:27" ht="26.25">
      <c r="A25" s="108"/>
      <c r="B25" s="122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23"/>
      <c r="R25" s="108"/>
      <c r="S25" s="108"/>
      <c r="T25" s="108"/>
      <c r="U25" s="108"/>
      <c r="V25" s="108"/>
      <c r="W25" s="108"/>
      <c r="X25" s="108"/>
      <c r="Y25" s="108"/>
      <c r="Z25" s="108"/>
      <c r="AA25" s="108"/>
    </row>
    <row r="26" spans="1:27" ht="26.25">
      <c r="A26" s="108"/>
      <c r="B26" s="112"/>
      <c r="C26" s="128" t="s">
        <v>21</v>
      </c>
      <c r="D26" s="129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13"/>
      <c r="R26" s="108"/>
      <c r="S26" s="118"/>
      <c r="T26" s="118"/>
      <c r="U26" s="118"/>
      <c r="V26" s="118"/>
      <c r="W26" s="118"/>
      <c r="X26" s="118"/>
      <c r="Y26" s="118"/>
      <c r="Z26" s="118"/>
      <c r="AA26" s="118"/>
    </row>
    <row r="27" spans="1:27" ht="26.25">
      <c r="A27" s="108"/>
      <c r="B27" s="112"/>
      <c r="C27" s="108"/>
      <c r="D27" s="115" t="s">
        <v>22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13"/>
      <c r="R27" s="108"/>
      <c r="S27" s="118"/>
      <c r="T27" s="118"/>
      <c r="U27" s="118"/>
      <c r="V27" s="118"/>
      <c r="W27" s="118"/>
      <c r="X27" s="118"/>
      <c r="Y27" s="118"/>
      <c r="Z27" s="118"/>
      <c r="AA27" s="118"/>
    </row>
    <row r="28" spans="1:27" ht="26.25">
      <c r="A28" s="118"/>
      <c r="B28" s="112"/>
      <c r="C28" s="108"/>
      <c r="D28" s="108"/>
      <c r="E28" s="108" t="s">
        <v>23</v>
      </c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13"/>
      <c r="R28" s="118"/>
      <c r="S28" s="135" t="s">
        <v>24</v>
      </c>
      <c r="T28" s="118"/>
      <c r="U28" s="118"/>
      <c r="V28" s="118"/>
      <c r="W28" s="118"/>
      <c r="X28" s="118"/>
      <c r="Y28" s="118"/>
      <c r="Z28" s="118"/>
      <c r="AA28" s="118"/>
    </row>
    <row r="29" spans="1:27" ht="26.25">
      <c r="A29" s="118"/>
      <c r="B29" s="119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1"/>
      <c r="R29" s="118"/>
      <c r="S29" s="118"/>
      <c r="T29" s="118"/>
      <c r="U29" s="118"/>
      <c r="V29" s="118"/>
      <c r="W29" s="118"/>
      <c r="X29" s="118"/>
      <c r="Y29" s="118"/>
      <c r="Z29" s="118"/>
      <c r="AA29" s="118"/>
    </row>
    <row r="30" spans="1:27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</row>
    <row r="31" spans="1:27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</row>
    <row r="32" spans="1:27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</row>
    <row r="33" spans="1:27">
      <c r="A33" s="118"/>
      <c r="B33" s="118"/>
      <c r="C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</row>
    <row r="34" spans="1:27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</row>
    <row r="35" spans="1:27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</row>
    <row r="36" spans="1:27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</row>
    <row r="37" spans="1:27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</row>
    <row r="38" spans="1:27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</row>
    <row r="39" spans="1:27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</row>
    <row r="40" spans="1:27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</row>
    <row r="41" spans="1:27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</row>
    <row r="42" spans="1:27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</row>
    <row r="43" spans="1:27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</row>
    <row r="44" spans="1:27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</row>
  </sheetData>
  <mergeCells count="5">
    <mergeCell ref="D4:P4"/>
    <mergeCell ref="U6:Z6"/>
    <mergeCell ref="D22:O22"/>
    <mergeCell ref="D23:O23"/>
    <mergeCell ref="D24:O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DCC8-50A9-4534-AEBC-0D61BE75675E}">
  <sheetPr>
    <tabColor theme="9" tint="0.39997558519241921"/>
  </sheetPr>
  <dimension ref="A1:AI97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I13" sqref="I13"/>
    </sheetView>
  </sheetViews>
  <sheetFormatPr defaultColWidth="9.140625" defaultRowHeight="27.75"/>
  <cols>
    <col min="1" max="1" width="8.7109375" style="2" customWidth="1"/>
    <col min="2" max="2" width="19.5703125" style="2" customWidth="1"/>
    <col min="3" max="3" width="8.85546875" style="2" bestFit="1" customWidth="1"/>
    <col min="4" max="4" width="8" style="2" bestFit="1" customWidth="1"/>
    <col min="5" max="5" width="11.28515625" style="2" bestFit="1" customWidth="1"/>
    <col min="6" max="6" width="8" style="2" bestFit="1" customWidth="1"/>
    <col min="7" max="7" width="11.42578125" style="2" bestFit="1" customWidth="1"/>
    <col min="8" max="8" width="8.85546875" style="2" customWidth="1"/>
    <col min="9" max="9" width="8" style="2" bestFit="1" customWidth="1"/>
    <col min="10" max="10" width="8.140625" style="2" bestFit="1" customWidth="1"/>
    <col min="11" max="11" width="7.5703125" style="2" customWidth="1"/>
    <col min="12" max="12" width="9" style="2" bestFit="1" customWidth="1"/>
    <col min="13" max="13" width="8.7109375" style="2" bestFit="1" customWidth="1"/>
    <col min="14" max="14" width="9" style="2" bestFit="1" customWidth="1"/>
    <col min="15" max="15" width="9.140625" style="2" bestFit="1" customWidth="1"/>
    <col min="16" max="16" width="9" style="2" bestFit="1" customWidth="1"/>
    <col min="17" max="17" width="9.140625" style="2" bestFit="1" customWidth="1"/>
    <col min="18" max="18" width="10.5703125" style="2" customWidth="1"/>
    <col min="19" max="19" width="9" style="2" bestFit="1" customWidth="1"/>
    <col min="20" max="20" width="9.140625" style="2" bestFit="1" customWidth="1"/>
    <col min="21" max="21" width="9" style="2" bestFit="1" customWidth="1"/>
    <col min="22" max="22" width="9.28515625" style="2" bestFit="1" customWidth="1"/>
    <col min="23" max="32" width="9.28515625" style="2" customWidth="1"/>
    <col min="33" max="33" width="9.140625" style="1"/>
    <col min="34" max="34" width="11.28515625" style="1" bestFit="1" customWidth="1"/>
    <col min="35" max="39" width="9.140625" style="1"/>
    <col min="40" max="40" width="11.7109375" style="1" customWidth="1"/>
    <col min="41" max="41" width="9.140625" style="1"/>
    <col min="42" max="42" width="9.85546875" style="1" customWidth="1"/>
    <col min="43" max="16384" width="9.140625" style="1"/>
  </cols>
  <sheetData>
    <row r="1" spans="1:35" ht="33.75">
      <c r="A1" s="64"/>
      <c r="B1" s="64"/>
      <c r="C1" s="144" t="s">
        <v>25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64"/>
      <c r="Y1" s="64"/>
      <c r="Z1" s="64"/>
      <c r="AA1" s="18"/>
      <c r="AB1" s="18"/>
      <c r="AC1" s="18"/>
      <c r="AD1" s="18"/>
      <c r="AE1" s="18"/>
      <c r="AF1" s="18"/>
    </row>
    <row r="2" spans="1:35" ht="33.75">
      <c r="A2" s="149" t="s">
        <v>26</v>
      </c>
      <c r="B2" s="149"/>
      <c r="C2" s="68" t="s">
        <v>27</v>
      </c>
      <c r="D2" s="19"/>
      <c r="E2" s="67"/>
      <c r="F2" s="67"/>
      <c r="G2" s="132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 t="s">
        <v>28</v>
      </c>
      <c r="U2" s="67"/>
      <c r="V2" s="67"/>
      <c r="W2" s="67"/>
      <c r="X2" s="64"/>
      <c r="Y2" s="64"/>
      <c r="Z2" s="64"/>
      <c r="AA2" s="18"/>
      <c r="AB2" s="18"/>
      <c r="AC2" s="18"/>
      <c r="AD2" s="18"/>
      <c r="AE2" s="18"/>
      <c r="AF2" s="18"/>
    </row>
    <row r="3" spans="1:35" ht="33.75">
      <c r="A3" s="64"/>
      <c r="B3" s="18"/>
      <c r="C3" s="68" t="s">
        <v>29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22" t="s">
        <v>30</v>
      </c>
      <c r="T3" s="67"/>
      <c r="U3" s="67"/>
      <c r="V3" s="67"/>
      <c r="W3" s="67"/>
      <c r="X3" s="64"/>
      <c r="Y3" s="64"/>
      <c r="Z3" s="64"/>
      <c r="AA3" s="18"/>
      <c r="AB3" s="18"/>
      <c r="AC3" s="18"/>
      <c r="AD3" s="18"/>
      <c r="AE3" s="18"/>
      <c r="AF3" s="18"/>
    </row>
    <row r="4" spans="1:35" ht="33.75">
      <c r="A4" s="145" t="s">
        <v>31</v>
      </c>
      <c r="B4" s="145"/>
      <c r="C4" s="18"/>
      <c r="D4" s="141" t="s">
        <v>32</v>
      </c>
      <c r="E4" s="141"/>
      <c r="F4" s="14">
        <v>30</v>
      </c>
      <c r="G4" s="146" t="s">
        <v>33</v>
      </c>
      <c r="H4" s="147"/>
      <c r="I4" s="148"/>
      <c r="J4" s="140" t="s">
        <v>34</v>
      </c>
      <c r="K4" s="140"/>
      <c r="L4" s="15">
        <f>COUNTA(C8:C57)</f>
        <v>50</v>
      </c>
      <c r="M4" s="146" t="s">
        <v>35</v>
      </c>
      <c r="N4" s="147"/>
      <c r="O4" s="147"/>
      <c r="S4" s="21" t="s">
        <v>36</v>
      </c>
      <c r="AE4" s="19"/>
      <c r="AF4" s="19"/>
      <c r="AG4" s="19"/>
      <c r="AH4" s="19"/>
      <c r="AI4" s="19"/>
    </row>
    <row r="5" spans="1:35" ht="18.75" customHeight="1">
      <c r="A5" s="18"/>
      <c r="B5" s="18"/>
      <c r="C5" s="18"/>
      <c r="AG5" s="2"/>
      <c r="AH5" s="2"/>
      <c r="AI5" s="2"/>
    </row>
    <row r="6" spans="1:35">
      <c r="A6" s="5" t="s">
        <v>37</v>
      </c>
      <c r="B6" s="66" t="s">
        <v>38</v>
      </c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  <c r="R6" s="46">
        <v>16</v>
      </c>
      <c r="S6" s="46">
        <v>17</v>
      </c>
      <c r="T6" s="46">
        <v>18</v>
      </c>
      <c r="U6" s="46">
        <v>19</v>
      </c>
      <c r="V6" s="46">
        <v>20</v>
      </c>
      <c r="W6" s="46">
        <v>21</v>
      </c>
      <c r="X6" s="46">
        <v>22</v>
      </c>
      <c r="Y6" s="46">
        <v>23</v>
      </c>
      <c r="Z6" s="46">
        <v>24</v>
      </c>
      <c r="AA6" s="46">
        <v>25</v>
      </c>
      <c r="AB6" s="46">
        <v>26</v>
      </c>
      <c r="AC6" s="46">
        <v>27</v>
      </c>
      <c r="AD6" s="46">
        <v>28</v>
      </c>
      <c r="AE6" s="46">
        <v>29</v>
      </c>
      <c r="AF6" s="46">
        <v>30</v>
      </c>
      <c r="AG6" s="47" t="s">
        <v>39</v>
      </c>
      <c r="AH6" s="48" t="s">
        <v>40</v>
      </c>
    </row>
    <row r="7" spans="1:35">
      <c r="A7" s="142" t="s">
        <v>41</v>
      </c>
      <c r="B7" s="143"/>
      <c r="C7" s="130" t="s">
        <v>42</v>
      </c>
      <c r="D7" s="130" t="s">
        <v>43</v>
      </c>
      <c r="E7" s="130" t="s">
        <v>44</v>
      </c>
      <c r="F7" s="130" t="s">
        <v>45</v>
      </c>
      <c r="G7" s="130" t="s">
        <v>43</v>
      </c>
      <c r="H7" s="130" t="s">
        <v>46</v>
      </c>
      <c r="I7" s="130" t="s">
        <v>46</v>
      </c>
      <c r="J7" s="130" t="s">
        <v>42</v>
      </c>
      <c r="K7" s="130" t="s">
        <v>43</v>
      </c>
      <c r="L7" s="130" t="s">
        <v>44</v>
      </c>
      <c r="M7" s="130" t="s">
        <v>42</v>
      </c>
      <c r="N7" s="130" t="s">
        <v>45</v>
      </c>
      <c r="O7" s="130" t="s">
        <v>46</v>
      </c>
      <c r="P7" s="130" t="s">
        <v>45</v>
      </c>
      <c r="Q7" s="130" t="s">
        <v>43</v>
      </c>
      <c r="R7" s="130" t="s">
        <v>42</v>
      </c>
      <c r="S7" s="130" t="s">
        <v>44</v>
      </c>
      <c r="T7" s="130" t="s">
        <v>46</v>
      </c>
      <c r="U7" s="130" t="s">
        <v>45</v>
      </c>
      <c r="V7" s="130" t="s">
        <v>44</v>
      </c>
      <c r="W7" s="130" t="s">
        <v>42</v>
      </c>
      <c r="X7" s="130" t="s">
        <v>43</v>
      </c>
      <c r="Y7" s="130" t="s">
        <v>44</v>
      </c>
      <c r="Z7" s="130" t="s">
        <v>45</v>
      </c>
      <c r="AA7" s="130" t="s">
        <v>43</v>
      </c>
      <c r="AB7" s="130" t="s">
        <v>46</v>
      </c>
      <c r="AC7" s="130" t="s">
        <v>46</v>
      </c>
      <c r="AD7" s="130" t="s">
        <v>42</v>
      </c>
      <c r="AE7" s="130" t="s">
        <v>43</v>
      </c>
      <c r="AF7" s="130" t="s">
        <v>44</v>
      </c>
      <c r="AG7" s="47" t="s">
        <v>47</v>
      </c>
      <c r="AH7" s="45" t="s">
        <v>48</v>
      </c>
    </row>
    <row r="8" spans="1:35">
      <c r="A8" s="73">
        <v>1</v>
      </c>
      <c r="B8" s="3"/>
      <c r="C8" s="41" t="s">
        <v>49</v>
      </c>
      <c r="D8" s="41" t="s">
        <v>50</v>
      </c>
      <c r="E8" s="41" t="s">
        <v>51</v>
      </c>
      <c r="F8" s="41" t="s">
        <v>52</v>
      </c>
      <c r="G8" s="41" t="s">
        <v>52</v>
      </c>
      <c r="H8" s="41" t="s">
        <v>53</v>
      </c>
      <c r="I8" s="41" t="s">
        <v>53</v>
      </c>
      <c r="J8" s="41" t="s">
        <v>49</v>
      </c>
      <c r="K8" s="41" t="s">
        <v>50</v>
      </c>
      <c r="L8" s="41" t="s">
        <v>51</v>
      </c>
      <c r="M8" s="41" t="s">
        <v>49</v>
      </c>
      <c r="N8" s="41" t="s">
        <v>52</v>
      </c>
      <c r="O8" s="41" t="s">
        <v>52</v>
      </c>
      <c r="P8" s="41" t="s">
        <v>52</v>
      </c>
      <c r="Q8" s="41" t="s">
        <v>52</v>
      </c>
      <c r="R8" s="41" t="s">
        <v>49</v>
      </c>
      <c r="S8" s="41" t="s">
        <v>51</v>
      </c>
      <c r="T8" s="41" t="s">
        <v>53</v>
      </c>
      <c r="U8" s="41" t="s">
        <v>52</v>
      </c>
      <c r="V8" s="41" t="s">
        <v>52</v>
      </c>
      <c r="W8" s="41" t="s">
        <v>49</v>
      </c>
      <c r="X8" s="41" t="s">
        <v>50</v>
      </c>
      <c r="Y8" s="41" t="s">
        <v>51</v>
      </c>
      <c r="Z8" s="41" t="s">
        <v>52</v>
      </c>
      <c r="AA8" s="41" t="s">
        <v>52</v>
      </c>
      <c r="AB8" s="41" t="s">
        <v>53</v>
      </c>
      <c r="AC8" s="41" t="s">
        <v>53</v>
      </c>
      <c r="AD8" s="41" t="s">
        <v>51</v>
      </c>
      <c r="AE8" s="41" t="s">
        <v>50</v>
      </c>
      <c r="AF8" s="41" t="s">
        <v>53</v>
      </c>
      <c r="AG8" s="49">
        <v>16</v>
      </c>
      <c r="AH8" s="50">
        <f t="shared" ref="AH8:AH39" si="0">AG8*AG8</f>
        <v>256</v>
      </c>
      <c r="AI8" s="51"/>
    </row>
    <row r="9" spans="1:35">
      <c r="A9" s="73">
        <v>2</v>
      </c>
      <c r="B9" s="3"/>
      <c r="C9" s="41" t="s">
        <v>49</v>
      </c>
      <c r="D9" s="41" t="s">
        <v>50</v>
      </c>
      <c r="E9" s="41" t="s">
        <v>52</v>
      </c>
      <c r="F9" s="41" t="s">
        <v>52</v>
      </c>
      <c r="G9" s="41" t="s">
        <v>50</v>
      </c>
      <c r="H9" s="41" t="s">
        <v>53</v>
      </c>
      <c r="I9" s="41" t="s">
        <v>53</v>
      </c>
      <c r="J9" s="41" t="s">
        <v>49</v>
      </c>
      <c r="K9" s="41" t="s">
        <v>52</v>
      </c>
      <c r="L9" s="41" t="s">
        <v>52</v>
      </c>
      <c r="M9" s="41" t="s">
        <v>49</v>
      </c>
      <c r="N9" s="41" t="s">
        <v>49</v>
      </c>
      <c r="O9" s="41" t="s">
        <v>53</v>
      </c>
      <c r="P9" s="41" t="s">
        <v>52</v>
      </c>
      <c r="Q9" s="41" t="s">
        <v>50</v>
      </c>
      <c r="R9" s="41" t="s">
        <v>49</v>
      </c>
      <c r="S9" s="41" t="s">
        <v>51</v>
      </c>
      <c r="T9" s="41" t="s">
        <v>52</v>
      </c>
      <c r="U9" s="41" t="s">
        <v>52</v>
      </c>
      <c r="V9" s="41" t="s">
        <v>51</v>
      </c>
      <c r="W9" s="41" t="s">
        <v>49</v>
      </c>
      <c r="X9" s="41" t="s">
        <v>52</v>
      </c>
      <c r="Y9" s="41" t="s">
        <v>52</v>
      </c>
      <c r="Z9" s="41" t="s">
        <v>52</v>
      </c>
      <c r="AA9" s="41" t="s">
        <v>50</v>
      </c>
      <c r="AB9" s="41" t="s">
        <v>53</v>
      </c>
      <c r="AC9" s="41" t="s">
        <v>53</v>
      </c>
      <c r="AD9" s="41" t="s">
        <v>49</v>
      </c>
      <c r="AE9" s="41" t="s">
        <v>52</v>
      </c>
      <c r="AF9" s="41" t="s">
        <v>52</v>
      </c>
      <c r="AG9" s="49">
        <v>15</v>
      </c>
      <c r="AH9" s="50">
        <f t="shared" si="0"/>
        <v>225</v>
      </c>
      <c r="AI9" s="51"/>
    </row>
    <row r="10" spans="1:35">
      <c r="A10" s="73">
        <v>3</v>
      </c>
      <c r="B10" s="3"/>
      <c r="C10" s="41" t="s">
        <v>49</v>
      </c>
      <c r="D10" s="41" t="s">
        <v>50</v>
      </c>
      <c r="E10" s="41" t="s">
        <v>51</v>
      </c>
      <c r="F10" s="41" t="s">
        <v>49</v>
      </c>
      <c r="G10" s="41" t="s">
        <v>49</v>
      </c>
      <c r="H10" s="41" t="s">
        <v>52</v>
      </c>
      <c r="I10" s="41" t="s">
        <v>53</v>
      </c>
      <c r="J10" s="41" t="s">
        <v>49</v>
      </c>
      <c r="K10" s="41" t="s">
        <v>49</v>
      </c>
      <c r="L10" s="41" t="s">
        <v>51</v>
      </c>
      <c r="M10" s="41" t="s">
        <v>49</v>
      </c>
      <c r="N10" s="41" t="s">
        <v>52</v>
      </c>
      <c r="O10" s="41" t="s">
        <v>49</v>
      </c>
      <c r="P10" s="41" t="s">
        <v>52</v>
      </c>
      <c r="Q10" s="41" t="s">
        <v>50</v>
      </c>
      <c r="R10" s="41" t="s">
        <v>49</v>
      </c>
      <c r="S10" s="41" t="s">
        <v>51</v>
      </c>
      <c r="T10" s="41" t="s">
        <v>49</v>
      </c>
      <c r="U10" s="41" t="s">
        <v>52</v>
      </c>
      <c r="V10" s="41" t="s">
        <v>51</v>
      </c>
      <c r="W10" s="41" t="s">
        <v>49</v>
      </c>
      <c r="X10" s="41" t="s">
        <v>50</v>
      </c>
      <c r="Y10" s="41" t="s">
        <v>51</v>
      </c>
      <c r="Z10" s="41" t="s">
        <v>51</v>
      </c>
      <c r="AA10" s="41" t="s">
        <v>53</v>
      </c>
      <c r="AB10" s="41" t="s">
        <v>50</v>
      </c>
      <c r="AC10" s="41" t="s">
        <v>50</v>
      </c>
      <c r="AD10" s="41" t="s">
        <v>49</v>
      </c>
      <c r="AE10" s="41" t="s">
        <v>49</v>
      </c>
      <c r="AF10" s="41" t="s">
        <v>51</v>
      </c>
      <c r="AG10" s="49">
        <v>14</v>
      </c>
      <c r="AH10" s="50">
        <f t="shared" si="0"/>
        <v>196</v>
      </c>
      <c r="AI10" s="51"/>
    </row>
    <row r="11" spans="1:35">
      <c r="A11" s="73">
        <v>4</v>
      </c>
      <c r="B11" s="3"/>
      <c r="C11" s="41" t="s">
        <v>49</v>
      </c>
      <c r="D11" s="41" t="s">
        <v>52</v>
      </c>
      <c r="E11" s="41" t="s">
        <v>52</v>
      </c>
      <c r="F11" s="41" t="s">
        <v>52</v>
      </c>
      <c r="G11" s="41" t="s">
        <v>50</v>
      </c>
      <c r="H11" s="41" t="s">
        <v>52</v>
      </c>
      <c r="I11" s="41" t="s">
        <v>53</v>
      </c>
      <c r="J11" s="41" t="s">
        <v>49</v>
      </c>
      <c r="K11" s="41" t="s">
        <v>50</v>
      </c>
      <c r="L11" s="41" t="s">
        <v>52</v>
      </c>
      <c r="M11" s="41" t="s">
        <v>49</v>
      </c>
      <c r="N11" s="41" t="s">
        <v>52</v>
      </c>
      <c r="O11" s="41" t="s">
        <v>53</v>
      </c>
      <c r="P11" s="41" t="s">
        <v>49</v>
      </c>
      <c r="Q11" s="41" t="s">
        <v>50</v>
      </c>
      <c r="R11" s="41" t="s">
        <v>52</v>
      </c>
      <c r="S11" s="41" t="s">
        <v>51</v>
      </c>
      <c r="T11" s="41" t="s">
        <v>53</v>
      </c>
      <c r="U11" s="41" t="s">
        <v>52</v>
      </c>
      <c r="V11" s="41" t="s">
        <v>51</v>
      </c>
      <c r="W11" s="41" t="s">
        <v>49</v>
      </c>
      <c r="X11" s="41" t="s">
        <v>52</v>
      </c>
      <c r="Y11" s="41" t="s">
        <v>52</v>
      </c>
      <c r="Z11" s="41" t="s">
        <v>52</v>
      </c>
      <c r="AA11" s="41" t="s">
        <v>50</v>
      </c>
      <c r="AB11" s="41" t="s">
        <v>52</v>
      </c>
      <c r="AC11" s="41" t="s">
        <v>53</v>
      </c>
      <c r="AD11" s="41" t="s">
        <v>51</v>
      </c>
      <c r="AE11" s="41" t="s">
        <v>50</v>
      </c>
      <c r="AF11" s="41" t="s">
        <v>52</v>
      </c>
      <c r="AG11" s="49">
        <v>14</v>
      </c>
      <c r="AH11" s="50">
        <f t="shared" si="0"/>
        <v>196</v>
      </c>
      <c r="AI11" s="51"/>
    </row>
    <row r="12" spans="1:35">
      <c r="A12" s="73">
        <v>5</v>
      </c>
      <c r="B12" s="3"/>
      <c r="C12" s="41" t="s">
        <v>49</v>
      </c>
      <c r="D12" s="41" t="s">
        <v>49</v>
      </c>
      <c r="E12" s="41" t="s">
        <v>51</v>
      </c>
      <c r="F12" s="41" t="s">
        <v>49</v>
      </c>
      <c r="G12" s="41" t="s">
        <v>50</v>
      </c>
      <c r="H12" s="41" t="s">
        <v>52</v>
      </c>
      <c r="I12" s="41" t="s">
        <v>53</v>
      </c>
      <c r="J12" s="41" t="s">
        <v>49</v>
      </c>
      <c r="K12" s="41" t="s">
        <v>49</v>
      </c>
      <c r="L12" s="41" t="s">
        <v>51</v>
      </c>
      <c r="M12" s="41" t="s">
        <v>49</v>
      </c>
      <c r="N12" s="41" t="s">
        <v>52</v>
      </c>
      <c r="O12" s="41" t="s">
        <v>53</v>
      </c>
      <c r="P12" s="41" t="s">
        <v>52</v>
      </c>
      <c r="Q12" s="41" t="s">
        <v>50</v>
      </c>
      <c r="R12" s="41" t="s">
        <v>49</v>
      </c>
      <c r="S12" s="41" t="s">
        <v>51</v>
      </c>
      <c r="T12" s="41" t="s">
        <v>52</v>
      </c>
      <c r="U12" s="41" t="s">
        <v>49</v>
      </c>
      <c r="V12" s="41" t="s">
        <v>51</v>
      </c>
      <c r="W12" s="41" t="s">
        <v>49</v>
      </c>
      <c r="X12" s="41" t="s">
        <v>49</v>
      </c>
      <c r="Y12" s="41" t="s">
        <v>51</v>
      </c>
      <c r="Z12" s="41" t="s">
        <v>49</v>
      </c>
      <c r="AA12" s="41" t="s">
        <v>50</v>
      </c>
      <c r="AB12" s="41" t="s">
        <v>52</v>
      </c>
      <c r="AC12" s="41" t="s">
        <v>53</v>
      </c>
      <c r="AD12" s="41" t="s">
        <v>49</v>
      </c>
      <c r="AE12" s="41" t="s">
        <v>49</v>
      </c>
      <c r="AF12" s="41" t="s">
        <v>51</v>
      </c>
      <c r="AG12" s="49">
        <v>14</v>
      </c>
      <c r="AH12" s="50">
        <f t="shared" si="0"/>
        <v>196</v>
      </c>
      <c r="AI12" s="51"/>
    </row>
    <row r="13" spans="1:35">
      <c r="A13" s="73">
        <v>6</v>
      </c>
      <c r="B13" s="3"/>
      <c r="C13" s="41" t="s">
        <v>49</v>
      </c>
      <c r="D13" s="41" t="s">
        <v>52</v>
      </c>
      <c r="E13" s="41" t="s">
        <v>50</v>
      </c>
      <c r="F13" s="41" t="s">
        <v>49</v>
      </c>
      <c r="G13" s="41" t="s">
        <v>50</v>
      </c>
      <c r="H13" s="41" t="s">
        <v>53</v>
      </c>
      <c r="I13" s="41" t="s">
        <v>53</v>
      </c>
      <c r="J13" s="41" t="s">
        <v>49</v>
      </c>
      <c r="K13" s="41" t="s">
        <v>50</v>
      </c>
      <c r="L13" s="41" t="s">
        <v>51</v>
      </c>
      <c r="M13" s="41" t="s">
        <v>52</v>
      </c>
      <c r="N13" s="41" t="s">
        <v>52</v>
      </c>
      <c r="O13" s="41" t="s">
        <v>53</v>
      </c>
      <c r="P13" s="41" t="s">
        <v>52</v>
      </c>
      <c r="Q13" s="41" t="s">
        <v>52</v>
      </c>
      <c r="R13" s="41" t="s">
        <v>52</v>
      </c>
      <c r="S13" s="41" t="s">
        <v>51</v>
      </c>
      <c r="T13" s="41" t="s">
        <v>53</v>
      </c>
      <c r="U13" s="41" t="s">
        <v>52</v>
      </c>
      <c r="V13" s="41" t="s">
        <v>51</v>
      </c>
      <c r="W13" s="41" t="s">
        <v>49</v>
      </c>
      <c r="X13" s="41" t="s">
        <v>52</v>
      </c>
      <c r="Y13" s="41" t="s">
        <v>50</v>
      </c>
      <c r="Z13" s="41" t="s">
        <v>50</v>
      </c>
      <c r="AA13" s="41" t="s">
        <v>50</v>
      </c>
      <c r="AB13" s="41" t="s">
        <v>53</v>
      </c>
      <c r="AC13" s="41" t="s">
        <v>50</v>
      </c>
      <c r="AD13" s="41" t="s">
        <v>49</v>
      </c>
      <c r="AE13" s="41" t="s">
        <v>50</v>
      </c>
      <c r="AF13" s="41" t="s">
        <v>53</v>
      </c>
      <c r="AG13" s="49">
        <v>14</v>
      </c>
      <c r="AH13" s="50">
        <f t="shared" si="0"/>
        <v>196</v>
      </c>
      <c r="AI13" s="51"/>
    </row>
    <row r="14" spans="1:35">
      <c r="A14" s="73">
        <v>7</v>
      </c>
      <c r="B14" s="3"/>
      <c r="C14" s="41" t="s">
        <v>52</v>
      </c>
      <c r="D14" s="41" t="s">
        <v>50</v>
      </c>
      <c r="E14" s="41" t="s">
        <v>51</v>
      </c>
      <c r="F14" s="41" t="s">
        <v>52</v>
      </c>
      <c r="G14" s="41" t="s">
        <v>49</v>
      </c>
      <c r="H14" s="41" t="s">
        <v>52</v>
      </c>
      <c r="I14" s="41" t="s">
        <v>52</v>
      </c>
      <c r="J14" s="41" t="s">
        <v>52</v>
      </c>
      <c r="K14" s="41" t="s">
        <v>50</v>
      </c>
      <c r="L14" s="41" t="s">
        <v>51</v>
      </c>
      <c r="M14" s="41" t="s">
        <v>49</v>
      </c>
      <c r="N14" s="41" t="s">
        <v>52</v>
      </c>
      <c r="O14" s="41" t="s">
        <v>52</v>
      </c>
      <c r="P14" s="41" t="s">
        <v>52</v>
      </c>
      <c r="Q14" s="41" t="s">
        <v>50</v>
      </c>
      <c r="R14" s="41" t="s">
        <v>49</v>
      </c>
      <c r="S14" s="41" t="s">
        <v>51</v>
      </c>
      <c r="T14" s="41" t="s">
        <v>49</v>
      </c>
      <c r="U14" s="41" t="s">
        <v>52</v>
      </c>
      <c r="V14" s="41" t="s">
        <v>51</v>
      </c>
      <c r="W14" s="41" t="s">
        <v>52</v>
      </c>
      <c r="X14" s="41" t="s">
        <v>52</v>
      </c>
      <c r="Y14" s="41" t="s">
        <v>51</v>
      </c>
      <c r="Z14" s="41" t="s">
        <v>52</v>
      </c>
      <c r="AA14" s="41" t="s">
        <v>49</v>
      </c>
      <c r="AB14" s="41" t="s">
        <v>52</v>
      </c>
      <c r="AC14" s="41" t="s">
        <v>52</v>
      </c>
      <c r="AD14" s="41" t="s">
        <v>50</v>
      </c>
      <c r="AE14" s="41" t="s">
        <v>50</v>
      </c>
      <c r="AF14" s="41" t="s">
        <v>51</v>
      </c>
      <c r="AG14" s="49">
        <v>13</v>
      </c>
      <c r="AH14" s="50">
        <f t="shared" si="0"/>
        <v>169</v>
      </c>
      <c r="AI14" s="51"/>
    </row>
    <row r="15" spans="1:35">
      <c r="A15" s="73">
        <v>8</v>
      </c>
      <c r="B15" s="3"/>
      <c r="C15" s="41" t="s">
        <v>49</v>
      </c>
      <c r="D15" s="41" t="s">
        <v>50</v>
      </c>
      <c r="E15" s="41" t="s">
        <v>49</v>
      </c>
      <c r="F15" s="41" t="s">
        <v>49</v>
      </c>
      <c r="G15" s="41" t="s">
        <v>50</v>
      </c>
      <c r="H15" s="41" t="s">
        <v>53</v>
      </c>
      <c r="I15" s="41" t="s">
        <v>53</v>
      </c>
      <c r="J15" s="41" t="s">
        <v>49</v>
      </c>
      <c r="K15" s="41" t="s">
        <v>50</v>
      </c>
      <c r="L15" s="41" t="s">
        <v>52</v>
      </c>
      <c r="M15" s="41" t="s">
        <v>49</v>
      </c>
      <c r="N15" s="41" t="s">
        <v>52</v>
      </c>
      <c r="O15" s="41" t="s">
        <v>49</v>
      </c>
      <c r="P15" s="41" t="s">
        <v>49</v>
      </c>
      <c r="Q15" s="41" t="s">
        <v>49</v>
      </c>
      <c r="R15" s="41" t="s">
        <v>49</v>
      </c>
      <c r="S15" s="41" t="s">
        <v>49</v>
      </c>
      <c r="T15" s="41" t="s">
        <v>53</v>
      </c>
      <c r="U15" s="41" t="s">
        <v>52</v>
      </c>
      <c r="V15" s="41" t="s">
        <v>51</v>
      </c>
      <c r="W15" s="41" t="s">
        <v>49</v>
      </c>
      <c r="X15" s="41" t="s">
        <v>49</v>
      </c>
      <c r="Y15" s="41" t="s">
        <v>49</v>
      </c>
      <c r="Z15" s="41" t="s">
        <v>49</v>
      </c>
      <c r="AA15" s="41" t="s">
        <v>50</v>
      </c>
      <c r="AB15" s="41" t="s">
        <v>53</v>
      </c>
      <c r="AC15" s="41" t="s">
        <v>53</v>
      </c>
      <c r="AD15" s="41" t="s">
        <v>49</v>
      </c>
      <c r="AE15" s="41" t="s">
        <v>51</v>
      </c>
      <c r="AF15" s="41" t="s">
        <v>52</v>
      </c>
      <c r="AG15" s="49">
        <v>13</v>
      </c>
      <c r="AH15" s="50">
        <f t="shared" si="0"/>
        <v>169</v>
      </c>
      <c r="AI15" s="51"/>
    </row>
    <row r="16" spans="1:35">
      <c r="A16" s="73">
        <v>9</v>
      </c>
      <c r="B16" s="3"/>
      <c r="C16" s="41" t="s">
        <v>49</v>
      </c>
      <c r="D16" s="41" t="s">
        <v>49</v>
      </c>
      <c r="E16" s="41" t="s">
        <v>52</v>
      </c>
      <c r="F16" s="41" t="s">
        <v>52</v>
      </c>
      <c r="G16" s="41" t="s">
        <v>52</v>
      </c>
      <c r="H16" s="41" t="s">
        <v>53</v>
      </c>
      <c r="I16" s="41" t="s">
        <v>49</v>
      </c>
      <c r="J16" s="41" t="s">
        <v>49</v>
      </c>
      <c r="K16" s="41" t="s">
        <v>50</v>
      </c>
      <c r="L16" s="41" t="s">
        <v>52</v>
      </c>
      <c r="M16" s="41" t="s">
        <v>49</v>
      </c>
      <c r="N16" s="41" t="s">
        <v>49</v>
      </c>
      <c r="O16" s="41" t="s">
        <v>49</v>
      </c>
      <c r="P16" s="41" t="s">
        <v>52</v>
      </c>
      <c r="Q16" s="41" t="s">
        <v>49</v>
      </c>
      <c r="R16" s="41" t="s">
        <v>49</v>
      </c>
      <c r="S16" s="41" t="s">
        <v>51</v>
      </c>
      <c r="T16" s="41" t="s">
        <v>53</v>
      </c>
      <c r="U16" s="41" t="s">
        <v>52</v>
      </c>
      <c r="V16" s="41" t="s">
        <v>51</v>
      </c>
      <c r="W16" s="41" t="s">
        <v>49</v>
      </c>
      <c r="X16" s="41" t="s">
        <v>49</v>
      </c>
      <c r="Y16" s="41" t="s">
        <v>52</v>
      </c>
      <c r="Z16" s="41" t="s">
        <v>51</v>
      </c>
      <c r="AA16" s="41" t="s">
        <v>53</v>
      </c>
      <c r="AB16" s="41" t="s">
        <v>50</v>
      </c>
      <c r="AC16" s="41" t="s">
        <v>49</v>
      </c>
      <c r="AD16" s="41" t="s">
        <v>49</v>
      </c>
      <c r="AE16" s="41" t="s">
        <v>50</v>
      </c>
      <c r="AF16" s="41" t="s">
        <v>52</v>
      </c>
      <c r="AG16" s="49">
        <v>12</v>
      </c>
      <c r="AH16" s="50">
        <f t="shared" si="0"/>
        <v>144</v>
      </c>
      <c r="AI16" s="51"/>
    </row>
    <row r="17" spans="1:35">
      <c r="A17" s="73">
        <v>10</v>
      </c>
      <c r="B17" s="3"/>
      <c r="C17" s="41" t="s">
        <v>52</v>
      </c>
      <c r="D17" s="41" t="s">
        <v>49</v>
      </c>
      <c r="E17" s="41" t="s">
        <v>52</v>
      </c>
      <c r="F17" s="41" t="s">
        <v>52</v>
      </c>
      <c r="G17" s="41" t="s">
        <v>50</v>
      </c>
      <c r="H17" s="41" t="s">
        <v>53</v>
      </c>
      <c r="I17" s="41" t="s">
        <v>53</v>
      </c>
      <c r="J17" s="41" t="s">
        <v>49</v>
      </c>
      <c r="K17" s="41" t="s">
        <v>49</v>
      </c>
      <c r="L17" s="41" t="s">
        <v>52</v>
      </c>
      <c r="M17" s="41" t="s">
        <v>49</v>
      </c>
      <c r="N17" s="41" t="s">
        <v>52</v>
      </c>
      <c r="O17" s="41" t="s">
        <v>53</v>
      </c>
      <c r="P17" s="41" t="s">
        <v>52</v>
      </c>
      <c r="Q17" s="41" t="s">
        <v>50</v>
      </c>
      <c r="R17" s="41" t="s">
        <v>49</v>
      </c>
      <c r="S17" s="41" t="s">
        <v>49</v>
      </c>
      <c r="T17" s="41" t="s">
        <v>52</v>
      </c>
      <c r="U17" s="41" t="s">
        <v>52</v>
      </c>
      <c r="V17" s="41" t="s">
        <v>52</v>
      </c>
      <c r="W17" s="41" t="s">
        <v>52</v>
      </c>
      <c r="X17" s="41" t="s">
        <v>49</v>
      </c>
      <c r="Y17" s="41" t="s">
        <v>52</v>
      </c>
      <c r="Z17" s="41" t="s">
        <v>52</v>
      </c>
      <c r="AA17" s="41" t="s">
        <v>50</v>
      </c>
      <c r="AB17" s="41" t="s">
        <v>53</v>
      </c>
      <c r="AC17" s="41" t="s">
        <v>53</v>
      </c>
      <c r="AD17" s="41" t="s">
        <v>49</v>
      </c>
      <c r="AE17" s="41" t="s">
        <v>49</v>
      </c>
      <c r="AF17" s="41" t="s">
        <v>52</v>
      </c>
      <c r="AG17" s="49">
        <v>12</v>
      </c>
      <c r="AH17" s="50">
        <f t="shared" si="0"/>
        <v>144</v>
      </c>
      <c r="AI17" s="51"/>
    </row>
    <row r="18" spans="1:35">
      <c r="A18" s="73">
        <v>11</v>
      </c>
      <c r="B18" s="3"/>
      <c r="C18" s="41" t="s">
        <v>49</v>
      </c>
      <c r="D18" s="41" t="s">
        <v>50</v>
      </c>
      <c r="E18" s="41" t="s">
        <v>49</v>
      </c>
      <c r="F18" s="41" t="s">
        <v>49</v>
      </c>
      <c r="G18" s="41" t="s">
        <v>50</v>
      </c>
      <c r="H18" s="41" t="s">
        <v>52</v>
      </c>
      <c r="I18" s="41" t="s">
        <v>53</v>
      </c>
      <c r="J18" s="41" t="s">
        <v>49</v>
      </c>
      <c r="K18" s="41" t="s">
        <v>52</v>
      </c>
      <c r="L18" s="41" t="s">
        <v>49</v>
      </c>
      <c r="M18" s="41" t="s">
        <v>49</v>
      </c>
      <c r="N18" s="41" t="s">
        <v>52</v>
      </c>
      <c r="O18" s="41" t="s">
        <v>49</v>
      </c>
      <c r="P18" s="41" t="s">
        <v>52</v>
      </c>
      <c r="Q18" s="41" t="s">
        <v>49</v>
      </c>
      <c r="R18" s="41" t="s">
        <v>49</v>
      </c>
      <c r="S18" s="41" t="s">
        <v>49</v>
      </c>
      <c r="T18" s="41" t="s">
        <v>53</v>
      </c>
      <c r="U18" s="41" t="s">
        <v>52</v>
      </c>
      <c r="V18" s="41" t="s">
        <v>49</v>
      </c>
      <c r="W18" s="41" t="s">
        <v>49</v>
      </c>
      <c r="X18" s="41" t="s">
        <v>50</v>
      </c>
      <c r="Y18" s="41" t="s">
        <v>49</v>
      </c>
      <c r="Z18" s="41" t="s">
        <v>49</v>
      </c>
      <c r="AA18" s="41" t="s">
        <v>50</v>
      </c>
      <c r="AB18" s="41" t="s">
        <v>52</v>
      </c>
      <c r="AC18" s="41" t="s">
        <v>50</v>
      </c>
      <c r="AD18" s="41" t="s">
        <v>50</v>
      </c>
      <c r="AE18" s="41" t="s">
        <v>53</v>
      </c>
      <c r="AF18" s="41" t="s">
        <v>49</v>
      </c>
      <c r="AG18" s="49">
        <v>11</v>
      </c>
      <c r="AH18" s="50">
        <f t="shared" si="0"/>
        <v>121</v>
      </c>
      <c r="AI18" s="51"/>
    </row>
    <row r="19" spans="1:35">
      <c r="A19" s="73">
        <v>12</v>
      </c>
      <c r="B19" s="3"/>
      <c r="C19" s="41" t="s">
        <v>49</v>
      </c>
      <c r="D19" s="41" t="s">
        <v>49</v>
      </c>
      <c r="E19" s="41" t="s">
        <v>49</v>
      </c>
      <c r="F19" s="41" t="s">
        <v>52</v>
      </c>
      <c r="G19" s="41" t="s">
        <v>50</v>
      </c>
      <c r="H19" s="41" t="s">
        <v>52</v>
      </c>
      <c r="I19" s="41" t="s">
        <v>53</v>
      </c>
      <c r="J19" s="41" t="s">
        <v>49</v>
      </c>
      <c r="K19" s="41" t="s">
        <v>50</v>
      </c>
      <c r="L19" s="41" t="s">
        <v>49</v>
      </c>
      <c r="M19" s="41" t="s">
        <v>49</v>
      </c>
      <c r="N19" s="41" t="s">
        <v>52</v>
      </c>
      <c r="O19" s="41" t="s">
        <v>53</v>
      </c>
      <c r="P19" s="41" t="s">
        <v>49</v>
      </c>
      <c r="Q19" s="41" t="s">
        <v>50</v>
      </c>
      <c r="R19" s="41" t="s">
        <v>49</v>
      </c>
      <c r="S19" s="41" t="s">
        <v>49</v>
      </c>
      <c r="T19" s="41" t="s">
        <v>53</v>
      </c>
      <c r="U19" s="41" t="s">
        <v>49</v>
      </c>
      <c r="V19" s="41" t="s">
        <v>49</v>
      </c>
      <c r="W19" s="41" t="s">
        <v>49</v>
      </c>
      <c r="X19" s="41" t="s">
        <v>49</v>
      </c>
      <c r="Y19" s="41" t="s">
        <v>49</v>
      </c>
      <c r="Z19" s="41" t="s">
        <v>50</v>
      </c>
      <c r="AA19" s="41" t="s">
        <v>50</v>
      </c>
      <c r="AB19" s="41" t="s">
        <v>52</v>
      </c>
      <c r="AC19" s="41" t="s">
        <v>53</v>
      </c>
      <c r="AD19" s="41" t="s">
        <v>49</v>
      </c>
      <c r="AE19" s="41" t="s">
        <v>50</v>
      </c>
      <c r="AF19" s="41" t="s">
        <v>53</v>
      </c>
      <c r="AG19" s="49">
        <v>11</v>
      </c>
      <c r="AH19" s="50">
        <f t="shared" si="0"/>
        <v>121</v>
      </c>
      <c r="AI19" s="51"/>
    </row>
    <row r="20" spans="1:35">
      <c r="A20" s="73">
        <v>13</v>
      </c>
      <c r="B20" s="3"/>
      <c r="C20" s="41" t="s">
        <v>49</v>
      </c>
      <c r="D20" s="41" t="s">
        <v>50</v>
      </c>
      <c r="E20" s="41" t="s">
        <v>51</v>
      </c>
      <c r="F20" s="41" t="s">
        <v>52</v>
      </c>
      <c r="G20" s="41" t="s">
        <v>52</v>
      </c>
      <c r="H20" s="41" t="s">
        <v>53</v>
      </c>
      <c r="I20" s="41" t="s">
        <v>49</v>
      </c>
      <c r="J20" s="41" t="s">
        <v>49</v>
      </c>
      <c r="K20" s="41" t="s">
        <v>52</v>
      </c>
      <c r="L20" s="41" t="s">
        <v>51</v>
      </c>
      <c r="M20" s="41" t="s">
        <v>49</v>
      </c>
      <c r="N20" s="41" t="s">
        <v>52</v>
      </c>
      <c r="O20" s="41" t="s">
        <v>49</v>
      </c>
      <c r="P20" s="41" t="s">
        <v>52</v>
      </c>
      <c r="Q20" s="41" t="s">
        <v>49</v>
      </c>
      <c r="R20" s="41" t="s">
        <v>49</v>
      </c>
      <c r="S20" s="41" t="s">
        <v>52</v>
      </c>
      <c r="T20" s="41" t="s">
        <v>52</v>
      </c>
      <c r="U20" s="41" t="s">
        <v>49</v>
      </c>
      <c r="V20" s="41" t="s">
        <v>52</v>
      </c>
      <c r="W20" s="41" t="s">
        <v>49</v>
      </c>
      <c r="X20" s="41" t="s">
        <v>50</v>
      </c>
      <c r="Y20" s="41" t="s">
        <v>51</v>
      </c>
      <c r="Z20" s="41" t="s">
        <v>52</v>
      </c>
      <c r="AA20" s="41" t="s">
        <v>52</v>
      </c>
      <c r="AB20" s="41" t="s">
        <v>53</v>
      </c>
      <c r="AC20" s="41" t="s">
        <v>49</v>
      </c>
      <c r="AD20" s="41" t="s">
        <v>51</v>
      </c>
      <c r="AE20" s="41" t="s">
        <v>52</v>
      </c>
      <c r="AF20" s="41" t="s">
        <v>51</v>
      </c>
      <c r="AG20" s="49">
        <v>11</v>
      </c>
      <c r="AH20" s="50">
        <f t="shared" si="0"/>
        <v>121</v>
      </c>
      <c r="AI20" s="51"/>
    </row>
    <row r="21" spans="1:35">
      <c r="A21" s="73">
        <v>14</v>
      </c>
      <c r="B21" s="3"/>
      <c r="C21" s="41" t="s">
        <v>49</v>
      </c>
      <c r="D21" s="41" t="s">
        <v>50</v>
      </c>
      <c r="E21" s="41" t="s">
        <v>52</v>
      </c>
      <c r="F21" s="41" t="s">
        <v>49</v>
      </c>
      <c r="G21" s="41" t="s">
        <v>50</v>
      </c>
      <c r="H21" s="41" t="s">
        <v>52</v>
      </c>
      <c r="I21" s="41" t="s">
        <v>52</v>
      </c>
      <c r="J21" s="41" t="s">
        <v>49</v>
      </c>
      <c r="K21" s="41" t="s">
        <v>49</v>
      </c>
      <c r="L21" s="41" t="s">
        <v>52</v>
      </c>
      <c r="M21" s="41" t="s">
        <v>49</v>
      </c>
      <c r="N21" s="41" t="s">
        <v>52</v>
      </c>
      <c r="O21" s="41" t="s">
        <v>53</v>
      </c>
      <c r="P21" s="41" t="s">
        <v>52</v>
      </c>
      <c r="Q21" s="41" t="s">
        <v>52</v>
      </c>
      <c r="R21" s="41" t="s">
        <v>49</v>
      </c>
      <c r="S21" s="41" t="s">
        <v>52</v>
      </c>
      <c r="T21" s="41" t="s">
        <v>52</v>
      </c>
      <c r="U21" s="41" t="s">
        <v>52</v>
      </c>
      <c r="V21" s="41" t="s">
        <v>51</v>
      </c>
      <c r="W21" s="41" t="s">
        <v>49</v>
      </c>
      <c r="X21" s="41" t="s">
        <v>50</v>
      </c>
      <c r="Y21" s="41" t="s">
        <v>52</v>
      </c>
      <c r="Z21" s="41" t="s">
        <v>50</v>
      </c>
      <c r="AA21" s="41" t="s">
        <v>50</v>
      </c>
      <c r="AB21" s="41" t="s">
        <v>52</v>
      </c>
      <c r="AC21" s="41" t="s">
        <v>51</v>
      </c>
      <c r="AD21" s="41" t="s">
        <v>49</v>
      </c>
      <c r="AE21" s="41" t="s">
        <v>49</v>
      </c>
      <c r="AF21" s="41" t="s">
        <v>52</v>
      </c>
      <c r="AG21" s="49">
        <v>11</v>
      </c>
      <c r="AH21" s="50">
        <f t="shared" si="0"/>
        <v>121</v>
      </c>
      <c r="AI21" s="51"/>
    </row>
    <row r="22" spans="1:35">
      <c r="A22" s="73">
        <v>15</v>
      </c>
      <c r="B22" s="3"/>
      <c r="C22" s="41" t="s">
        <v>52</v>
      </c>
      <c r="D22" s="41" t="s">
        <v>52</v>
      </c>
      <c r="E22" s="41" t="s">
        <v>52</v>
      </c>
      <c r="F22" s="41" t="s">
        <v>52</v>
      </c>
      <c r="G22" s="41" t="s">
        <v>52</v>
      </c>
      <c r="H22" s="41" t="s">
        <v>53</v>
      </c>
      <c r="I22" s="41" t="s">
        <v>52</v>
      </c>
      <c r="J22" s="41" t="s">
        <v>52</v>
      </c>
      <c r="K22" s="41" t="s">
        <v>50</v>
      </c>
      <c r="L22" s="41" t="s">
        <v>52</v>
      </c>
      <c r="M22" s="41" t="s">
        <v>49</v>
      </c>
      <c r="N22" s="41" t="s">
        <v>52</v>
      </c>
      <c r="O22" s="41" t="s">
        <v>52</v>
      </c>
      <c r="P22" s="41" t="s">
        <v>52</v>
      </c>
      <c r="Q22" s="41" t="s">
        <v>52</v>
      </c>
      <c r="R22" s="41" t="s">
        <v>49</v>
      </c>
      <c r="S22" s="41" t="s">
        <v>51</v>
      </c>
      <c r="T22" s="41" t="s">
        <v>53</v>
      </c>
      <c r="U22" s="41" t="s">
        <v>52</v>
      </c>
      <c r="V22" s="41" t="s">
        <v>52</v>
      </c>
      <c r="W22" s="41" t="s">
        <v>52</v>
      </c>
      <c r="X22" s="41" t="s">
        <v>52</v>
      </c>
      <c r="Y22" s="41" t="s">
        <v>52</v>
      </c>
      <c r="Z22" s="41" t="s">
        <v>52</v>
      </c>
      <c r="AA22" s="41" t="s">
        <v>52</v>
      </c>
      <c r="AB22" s="41" t="s">
        <v>53</v>
      </c>
      <c r="AC22" s="41" t="s">
        <v>52</v>
      </c>
      <c r="AD22" s="41" t="s">
        <v>52</v>
      </c>
      <c r="AE22" s="41" t="s">
        <v>50</v>
      </c>
      <c r="AF22" s="41" t="s">
        <v>52</v>
      </c>
      <c r="AG22" s="49">
        <v>10</v>
      </c>
      <c r="AH22" s="50">
        <f t="shared" si="0"/>
        <v>100</v>
      </c>
      <c r="AI22" s="51"/>
    </row>
    <row r="23" spans="1:35">
      <c r="A23" s="73">
        <v>16</v>
      </c>
      <c r="B23" s="3"/>
      <c r="C23" s="41" t="s">
        <v>49</v>
      </c>
      <c r="D23" s="41" t="s">
        <v>50</v>
      </c>
      <c r="E23" s="41" t="s">
        <v>51</v>
      </c>
      <c r="F23" s="41" t="s">
        <v>52</v>
      </c>
      <c r="G23" s="41" t="s">
        <v>50</v>
      </c>
      <c r="H23" s="41" t="s">
        <v>52</v>
      </c>
      <c r="I23" s="41" t="s">
        <v>49</v>
      </c>
      <c r="J23" s="41" t="s">
        <v>52</v>
      </c>
      <c r="K23" s="41" t="s">
        <v>50</v>
      </c>
      <c r="L23" s="41" t="s">
        <v>49</v>
      </c>
      <c r="M23" s="41" t="s">
        <v>52</v>
      </c>
      <c r="N23" s="41" t="s">
        <v>52</v>
      </c>
      <c r="O23" s="41" t="s">
        <v>49</v>
      </c>
      <c r="P23" s="41" t="s">
        <v>52</v>
      </c>
      <c r="Q23" s="41" t="s">
        <v>49</v>
      </c>
      <c r="R23" s="41" t="s">
        <v>49</v>
      </c>
      <c r="S23" s="41" t="s">
        <v>49</v>
      </c>
      <c r="T23" s="41" t="s">
        <v>49</v>
      </c>
      <c r="U23" s="41" t="s">
        <v>52</v>
      </c>
      <c r="V23" s="41" t="s">
        <v>49</v>
      </c>
      <c r="W23" s="41" t="s">
        <v>49</v>
      </c>
      <c r="X23" s="41" t="s">
        <v>50</v>
      </c>
      <c r="Y23" s="41" t="s">
        <v>51</v>
      </c>
      <c r="Z23" s="41" t="s">
        <v>52</v>
      </c>
      <c r="AA23" s="41" t="s">
        <v>50</v>
      </c>
      <c r="AB23" s="41" t="s">
        <v>50</v>
      </c>
      <c r="AC23" s="41" t="s">
        <v>49</v>
      </c>
      <c r="AD23" s="41" t="s">
        <v>50</v>
      </c>
      <c r="AE23" s="41" t="s">
        <v>53</v>
      </c>
      <c r="AF23" s="41" t="s">
        <v>49</v>
      </c>
      <c r="AG23" s="49">
        <v>10</v>
      </c>
      <c r="AH23" s="50">
        <f t="shared" si="0"/>
        <v>100</v>
      </c>
      <c r="AI23" s="51"/>
    </row>
    <row r="24" spans="1:35">
      <c r="A24" s="73">
        <v>17</v>
      </c>
      <c r="B24" s="3"/>
      <c r="C24" s="41" t="s">
        <v>49</v>
      </c>
      <c r="D24" s="41" t="s">
        <v>52</v>
      </c>
      <c r="E24" s="41" t="s">
        <v>49</v>
      </c>
      <c r="F24" s="41" t="s">
        <v>49</v>
      </c>
      <c r="G24" s="41" t="s">
        <v>49</v>
      </c>
      <c r="H24" s="41" t="s">
        <v>53</v>
      </c>
      <c r="I24" s="41" t="s">
        <v>52</v>
      </c>
      <c r="J24" s="41" t="s">
        <v>49</v>
      </c>
      <c r="K24" s="41" t="s">
        <v>49</v>
      </c>
      <c r="L24" s="41" t="s">
        <v>51</v>
      </c>
      <c r="M24" s="41" t="s">
        <v>49</v>
      </c>
      <c r="N24" s="41" t="s">
        <v>49</v>
      </c>
      <c r="O24" s="41" t="s">
        <v>53</v>
      </c>
      <c r="P24" s="41" t="s">
        <v>49</v>
      </c>
      <c r="Q24" s="41" t="s">
        <v>52</v>
      </c>
      <c r="R24" s="41" t="s">
        <v>49</v>
      </c>
      <c r="S24" s="41" t="s">
        <v>51</v>
      </c>
      <c r="T24" s="41" t="s">
        <v>49</v>
      </c>
      <c r="U24" s="41" t="s">
        <v>52</v>
      </c>
      <c r="V24" s="41" t="s">
        <v>51</v>
      </c>
      <c r="W24" s="41" t="s">
        <v>49</v>
      </c>
      <c r="X24" s="41" t="s">
        <v>50</v>
      </c>
      <c r="Y24" s="41" t="s">
        <v>49</v>
      </c>
      <c r="Z24" s="41" t="s">
        <v>49</v>
      </c>
      <c r="AA24" s="41" t="s">
        <v>53</v>
      </c>
      <c r="AB24" s="41" t="s">
        <v>53</v>
      </c>
      <c r="AC24" s="41" t="s">
        <v>52</v>
      </c>
      <c r="AD24" s="41" t="s">
        <v>51</v>
      </c>
      <c r="AE24" s="41" t="s">
        <v>49</v>
      </c>
      <c r="AF24" s="41" t="s">
        <v>53</v>
      </c>
      <c r="AG24" s="49">
        <v>10</v>
      </c>
      <c r="AH24" s="50">
        <f t="shared" si="0"/>
        <v>100</v>
      </c>
      <c r="AI24" s="51"/>
    </row>
    <row r="25" spans="1:35">
      <c r="A25" s="73">
        <v>18</v>
      </c>
      <c r="B25" s="3"/>
      <c r="C25" s="41" t="s">
        <v>52</v>
      </c>
      <c r="D25" s="41" t="s">
        <v>49</v>
      </c>
      <c r="E25" s="41" t="s">
        <v>52</v>
      </c>
      <c r="F25" s="41" t="s">
        <v>52</v>
      </c>
      <c r="G25" s="41" t="s">
        <v>49</v>
      </c>
      <c r="H25" s="41" t="s">
        <v>53</v>
      </c>
      <c r="I25" s="41" t="s">
        <v>49</v>
      </c>
      <c r="J25" s="41" t="s">
        <v>52</v>
      </c>
      <c r="K25" s="41" t="s">
        <v>50</v>
      </c>
      <c r="L25" s="41" t="s">
        <v>51</v>
      </c>
      <c r="M25" s="41" t="s">
        <v>49</v>
      </c>
      <c r="N25" s="41" t="s">
        <v>52</v>
      </c>
      <c r="O25" s="41" t="s">
        <v>49</v>
      </c>
      <c r="P25" s="41" t="s">
        <v>52</v>
      </c>
      <c r="Q25" s="41" t="s">
        <v>50</v>
      </c>
      <c r="R25" s="41" t="s">
        <v>49</v>
      </c>
      <c r="S25" s="41" t="s">
        <v>49</v>
      </c>
      <c r="T25" s="41" t="s">
        <v>49</v>
      </c>
      <c r="U25" s="41" t="s">
        <v>52</v>
      </c>
      <c r="V25" s="41" t="s">
        <v>49</v>
      </c>
      <c r="W25" s="41" t="s">
        <v>52</v>
      </c>
      <c r="X25" s="41" t="s">
        <v>49</v>
      </c>
      <c r="Y25" s="41" t="s">
        <v>52</v>
      </c>
      <c r="Z25" s="41" t="s">
        <v>50</v>
      </c>
      <c r="AA25" s="41" t="s">
        <v>49</v>
      </c>
      <c r="AB25" s="41" t="s">
        <v>53</v>
      </c>
      <c r="AC25" s="41" t="s">
        <v>49</v>
      </c>
      <c r="AD25" s="41" t="s">
        <v>52</v>
      </c>
      <c r="AE25" s="41" t="s">
        <v>50</v>
      </c>
      <c r="AF25" s="41" t="s">
        <v>51</v>
      </c>
      <c r="AG25" s="49">
        <v>10</v>
      </c>
      <c r="AH25" s="50">
        <f t="shared" si="0"/>
        <v>100</v>
      </c>
      <c r="AI25" s="51"/>
    </row>
    <row r="26" spans="1:35">
      <c r="A26" s="73">
        <v>19</v>
      </c>
      <c r="B26" s="3"/>
      <c r="C26" s="41" t="s">
        <v>52</v>
      </c>
      <c r="D26" s="41" t="s">
        <v>52</v>
      </c>
      <c r="E26" s="41" t="s">
        <v>51</v>
      </c>
      <c r="F26" s="41" t="s">
        <v>52</v>
      </c>
      <c r="G26" s="41" t="s">
        <v>50</v>
      </c>
      <c r="H26" s="41" t="s">
        <v>53</v>
      </c>
      <c r="I26" s="41" t="s">
        <v>52</v>
      </c>
      <c r="J26" s="41" t="s">
        <v>49</v>
      </c>
      <c r="K26" s="41" t="s">
        <v>49</v>
      </c>
      <c r="L26" s="41" t="s">
        <v>49</v>
      </c>
      <c r="M26" s="41" t="s">
        <v>52</v>
      </c>
      <c r="N26" s="41" t="s">
        <v>49</v>
      </c>
      <c r="O26" s="41" t="s">
        <v>53</v>
      </c>
      <c r="P26" s="41" t="s">
        <v>52</v>
      </c>
      <c r="Q26" s="41" t="s">
        <v>52</v>
      </c>
      <c r="R26" s="41" t="s">
        <v>52</v>
      </c>
      <c r="S26" s="41" t="s">
        <v>51</v>
      </c>
      <c r="T26" s="41" t="s">
        <v>53</v>
      </c>
      <c r="U26" s="41" t="s">
        <v>52</v>
      </c>
      <c r="V26" s="41" t="s">
        <v>51</v>
      </c>
      <c r="W26" s="41" t="s">
        <v>52</v>
      </c>
      <c r="X26" s="41" t="s">
        <v>52</v>
      </c>
      <c r="Y26" s="41" t="s">
        <v>51</v>
      </c>
      <c r="Z26" s="41" t="s">
        <v>52</v>
      </c>
      <c r="AA26" s="41" t="s">
        <v>50</v>
      </c>
      <c r="AB26" s="41" t="s">
        <v>53</v>
      </c>
      <c r="AC26" s="41" t="s">
        <v>52</v>
      </c>
      <c r="AD26" s="41" t="s">
        <v>49</v>
      </c>
      <c r="AE26" s="41" t="s">
        <v>49</v>
      </c>
      <c r="AF26" s="41" t="s">
        <v>49</v>
      </c>
      <c r="AG26" s="49">
        <v>10</v>
      </c>
      <c r="AH26" s="50">
        <f t="shared" si="0"/>
        <v>100</v>
      </c>
      <c r="AI26" s="51"/>
    </row>
    <row r="27" spans="1:35">
      <c r="A27" s="73">
        <v>20</v>
      </c>
      <c r="B27" s="3"/>
      <c r="C27" s="41" t="s">
        <v>49</v>
      </c>
      <c r="D27" s="41" t="s">
        <v>50</v>
      </c>
      <c r="E27" s="41" t="s">
        <v>52</v>
      </c>
      <c r="F27" s="41" t="s">
        <v>49</v>
      </c>
      <c r="G27" s="41" t="s">
        <v>50</v>
      </c>
      <c r="H27" s="41" t="s">
        <v>49</v>
      </c>
      <c r="I27" s="41" t="s">
        <v>53</v>
      </c>
      <c r="J27" s="41" t="s">
        <v>49</v>
      </c>
      <c r="K27" s="41" t="s">
        <v>50</v>
      </c>
      <c r="L27" s="41" t="s">
        <v>52</v>
      </c>
      <c r="M27" s="41" t="s">
        <v>49</v>
      </c>
      <c r="N27" s="41" t="s">
        <v>49</v>
      </c>
      <c r="O27" s="41" t="s">
        <v>53</v>
      </c>
      <c r="P27" s="41" t="s">
        <v>52</v>
      </c>
      <c r="Q27" s="41" t="s">
        <v>49</v>
      </c>
      <c r="R27" s="41" t="s">
        <v>49</v>
      </c>
      <c r="S27" s="41" t="s">
        <v>52</v>
      </c>
      <c r="T27" s="41" t="s">
        <v>52</v>
      </c>
      <c r="U27" s="41" t="s">
        <v>49</v>
      </c>
      <c r="V27" s="41" t="s">
        <v>52</v>
      </c>
      <c r="W27" s="41" t="s">
        <v>49</v>
      </c>
      <c r="X27" s="41" t="s">
        <v>52</v>
      </c>
      <c r="Y27" s="41" t="s">
        <v>52</v>
      </c>
      <c r="Z27" s="41" t="s">
        <v>50</v>
      </c>
      <c r="AA27" s="41" t="s">
        <v>50</v>
      </c>
      <c r="AB27" s="41" t="s">
        <v>50</v>
      </c>
      <c r="AC27" s="41" t="s">
        <v>53</v>
      </c>
      <c r="AD27" s="41" t="s">
        <v>49</v>
      </c>
      <c r="AE27" s="41" t="s">
        <v>50</v>
      </c>
      <c r="AF27" s="41" t="s">
        <v>52</v>
      </c>
      <c r="AG27" s="49">
        <v>10</v>
      </c>
      <c r="AH27" s="50">
        <f t="shared" si="0"/>
        <v>100</v>
      </c>
      <c r="AI27" s="51"/>
    </row>
    <row r="28" spans="1:35">
      <c r="A28" s="73">
        <v>21</v>
      </c>
      <c r="B28" s="3"/>
      <c r="C28" s="41" t="s">
        <v>49</v>
      </c>
      <c r="D28" s="41" t="s">
        <v>49</v>
      </c>
      <c r="E28" s="41" t="s">
        <v>49</v>
      </c>
      <c r="F28" s="41" t="s">
        <v>49</v>
      </c>
      <c r="G28" s="41" t="s">
        <v>49</v>
      </c>
      <c r="H28" s="41" t="s">
        <v>49</v>
      </c>
      <c r="I28" s="41" t="s">
        <v>53</v>
      </c>
      <c r="J28" s="41" t="s">
        <v>49</v>
      </c>
      <c r="K28" s="41" t="s">
        <v>50</v>
      </c>
      <c r="L28" s="41" t="s">
        <v>49</v>
      </c>
      <c r="M28" s="41" t="s">
        <v>49</v>
      </c>
      <c r="N28" s="41" t="s">
        <v>49</v>
      </c>
      <c r="O28" s="41" t="s">
        <v>52</v>
      </c>
      <c r="P28" s="41" t="s">
        <v>52</v>
      </c>
      <c r="Q28" s="41" t="s">
        <v>52</v>
      </c>
      <c r="R28" s="41" t="s">
        <v>49</v>
      </c>
      <c r="S28" s="41" t="s">
        <v>49</v>
      </c>
      <c r="T28" s="41" t="s">
        <v>53</v>
      </c>
      <c r="U28" s="41" t="s">
        <v>52</v>
      </c>
      <c r="V28" s="41" t="s">
        <v>49</v>
      </c>
      <c r="W28" s="41" t="s">
        <v>49</v>
      </c>
      <c r="X28" s="41" t="s">
        <v>49</v>
      </c>
      <c r="Y28" s="41" t="s">
        <v>49</v>
      </c>
      <c r="Z28" s="41" t="s">
        <v>49</v>
      </c>
      <c r="AA28" s="41" t="s">
        <v>49</v>
      </c>
      <c r="AB28" s="41" t="s">
        <v>49</v>
      </c>
      <c r="AC28" s="41" t="s">
        <v>53</v>
      </c>
      <c r="AD28" s="41" t="s">
        <v>49</v>
      </c>
      <c r="AE28" s="41" t="s">
        <v>53</v>
      </c>
      <c r="AF28" s="41" t="s">
        <v>49</v>
      </c>
      <c r="AG28" s="49">
        <v>9</v>
      </c>
      <c r="AH28" s="50">
        <f t="shared" si="0"/>
        <v>81</v>
      </c>
      <c r="AI28" s="51"/>
    </row>
    <row r="29" spans="1:35">
      <c r="A29" s="73">
        <v>22</v>
      </c>
      <c r="B29" s="3"/>
      <c r="C29" s="41" t="s">
        <v>52</v>
      </c>
      <c r="D29" s="41" t="s">
        <v>50</v>
      </c>
      <c r="E29" s="41" t="s">
        <v>52</v>
      </c>
      <c r="F29" s="41" t="s">
        <v>52</v>
      </c>
      <c r="G29" s="41" t="s">
        <v>50</v>
      </c>
      <c r="H29" s="41" t="s">
        <v>53</v>
      </c>
      <c r="I29" s="41" t="s">
        <v>49</v>
      </c>
      <c r="J29" s="41" t="s">
        <v>52</v>
      </c>
      <c r="K29" s="41" t="s">
        <v>50</v>
      </c>
      <c r="L29" s="41" t="s">
        <v>52</v>
      </c>
      <c r="M29" s="41" t="s">
        <v>52</v>
      </c>
      <c r="N29" s="41" t="s">
        <v>49</v>
      </c>
      <c r="O29" s="41" t="s">
        <v>49</v>
      </c>
      <c r="P29" s="41" t="s">
        <v>52</v>
      </c>
      <c r="Q29" s="41" t="s">
        <v>50</v>
      </c>
      <c r="R29" s="41" t="s">
        <v>52</v>
      </c>
      <c r="S29" s="41" t="s">
        <v>49</v>
      </c>
      <c r="T29" s="41" t="s">
        <v>52</v>
      </c>
      <c r="U29" s="41" t="s">
        <v>52</v>
      </c>
      <c r="V29" s="41" t="s">
        <v>51</v>
      </c>
      <c r="W29" s="41" t="s">
        <v>52</v>
      </c>
      <c r="X29" s="41" t="s">
        <v>50</v>
      </c>
      <c r="Y29" s="41" t="s">
        <v>52</v>
      </c>
      <c r="Z29" s="41" t="s">
        <v>52</v>
      </c>
      <c r="AA29" s="41" t="s">
        <v>50</v>
      </c>
      <c r="AB29" s="41" t="s">
        <v>53</v>
      </c>
      <c r="AC29" s="41" t="s">
        <v>49</v>
      </c>
      <c r="AD29" s="41" t="s">
        <v>51</v>
      </c>
      <c r="AE29" s="41" t="s">
        <v>50</v>
      </c>
      <c r="AF29" s="41" t="s">
        <v>52</v>
      </c>
      <c r="AG29" s="49">
        <v>9</v>
      </c>
      <c r="AH29" s="50">
        <f t="shared" si="0"/>
        <v>81</v>
      </c>
      <c r="AI29" s="51"/>
    </row>
    <row r="30" spans="1:35">
      <c r="A30" s="73">
        <v>23</v>
      </c>
      <c r="B30" s="3"/>
      <c r="C30" s="41" t="s">
        <v>49</v>
      </c>
      <c r="D30" s="41" t="s">
        <v>49</v>
      </c>
      <c r="E30" s="41" t="s">
        <v>49</v>
      </c>
      <c r="F30" s="41" t="s">
        <v>52</v>
      </c>
      <c r="G30" s="41" t="s">
        <v>50</v>
      </c>
      <c r="H30" s="41" t="s">
        <v>49</v>
      </c>
      <c r="I30" s="41" t="s">
        <v>53</v>
      </c>
      <c r="J30" s="41" t="s">
        <v>52</v>
      </c>
      <c r="K30" s="41" t="s">
        <v>50</v>
      </c>
      <c r="L30" s="41" t="s">
        <v>49</v>
      </c>
      <c r="M30" s="41" t="s">
        <v>52</v>
      </c>
      <c r="N30" s="41" t="s">
        <v>49</v>
      </c>
      <c r="O30" s="41" t="s">
        <v>52</v>
      </c>
      <c r="P30" s="41" t="s">
        <v>52</v>
      </c>
      <c r="Q30" s="41" t="s">
        <v>50</v>
      </c>
      <c r="R30" s="41" t="s">
        <v>52</v>
      </c>
      <c r="S30" s="41" t="s">
        <v>49</v>
      </c>
      <c r="T30" s="41" t="s">
        <v>53</v>
      </c>
      <c r="U30" s="41" t="s">
        <v>52</v>
      </c>
      <c r="V30" s="41" t="s">
        <v>49</v>
      </c>
      <c r="W30" s="41" t="s">
        <v>49</v>
      </c>
      <c r="X30" s="41" t="s">
        <v>50</v>
      </c>
      <c r="Y30" s="41" t="s">
        <v>49</v>
      </c>
      <c r="Z30" s="41" t="s">
        <v>52</v>
      </c>
      <c r="AA30" s="41" t="s">
        <v>50</v>
      </c>
      <c r="AB30" s="41" t="s">
        <v>49</v>
      </c>
      <c r="AC30" s="41" t="s">
        <v>53</v>
      </c>
      <c r="AD30" s="41" t="s">
        <v>50</v>
      </c>
      <c r="AE30" s="41" t="s">
        <v>50</v>
      </c>
      <c r="AF30" s="41" t="s">
        <v>49</v>
      </c>
      <c r="AG30" s="49">
        <v>9</v>
      </c>
      <c r="AH30" s="50">
        <f t="shared" si="0"/>
        <v>81</v>
      </c>
      <c r="AI30" s="51"/>
    </row>
    <row r="31" spans="1:35">
      <c r="A31" s="73">
        <v>24</v>
      </c>
      <c r="B31" s="3"/>
      <c r="C31" s="41" t="s">
        <v>49</v>
      </c>
      <c r="D31" s="41" t="s">
        <v>49</v>
      </c>
      <c r="E31" s="41" t="s">
        <v>49</v>
      </c>
      <c r="F31" s="41" t="s">
        <v>52</v>
      </c>
      <c r="G31" s="41" t="s">
        <v>49</v>
      </c>
      <c r="H31" s="41" t="s">
        <v>53</v>
      </c>
      <c r="I31" s="41" t="s">
        <v>49</v>
      </c>
      <c r="J31" s="41" t="s">
        <v>49</v>
      </c>
      <c r="K31" s="41" t="s">
        <v>49</v>
      </c>
      <c r="L31" s="41" t="s">
        <v>49</v>
      </c>
      <c r="M31" s="41" t="s">
        <v>49</v>
      </c>
      <c r="N31" s="41" t="s">
        <v>49</v>
      </c>
      <c r="O31" s="41" t="s">
        <v>53</v>
      </c>
      <c r="P31" s="41" t="s">
        <v>49</v>
      </c>
      <c r="Q31" s="41" t="s">
        <v>49</v>
      </c>
      <c r="R31" s="41" t="s">
        <v>49</v>
      </c>
      <c r="S31" s="41" t="s">
        <v>51</v>
      </c>
      <c r="T31" s="41" t="s">
        <v>49</v>
      </c>
      <c r="U31" s="41" t="s">
        <v>49</v>
      </c>
      <c r="V31" s="41" t="s">
        <v>51</v>
      </c>
      <c r="W31" s="41" t="s">
        <v>49</v>
      </c>
      <c r="X31" s="41" t="s">
        <v>49</v>
      </c>
      <c r="Y31" s="41" t="s">
        <v>49</v>
      </c>
      <c r="Z31" s="41" t="s">
        <v>50</v>
      </c>
      <c r="AA31" s="41" t="s">
        <v>49</v>
      </c>
      <c r="AB31" s="41" t="s">
        <v>50</v>
      </c>
      <c r="AC31" s="41" t="s">
        <v>51</v>
      </c>
      <c r="AD31" s="41" t="s">
        <v>49</v>
      </c>
      <c r="AE31" s="41" t="s">
        <v>49</v>
      </c>
      <c r="AF31" s="41" t="s">
        <v>53</v>
      </c>
      <c r="AG31" s="49">
        <v>9</v>
      </c>
      <c r="AH31" s="50">
        <f t="shared" si="0"/>
        <v>81</v>
      </c>
      <c r="AI31" s="51"/>
    </row>
    <row r="32" spans="1:35">
      <c r="A32" s="73">
        <v>25</v>
      </c>
      <c r="B32" s="3"/>
      <c r="C32" s="41" t="s">
        <v>52</v>
      </c>
      <c r="D32" s="41" t="s">
        <v>52</v>
      </c>
      <c r="E32" s="41" t="s">
        <v>52</v>
      </c>
      <c r="F32" s="41" t="s">
        <v>52</v>
      </c>
      <c r="G32" s="41" t="s">
        <v>50</v>
      </c>
      <c r="H32" s="41" t="s">
        <v>53</v>
      </c>
      <c r="I32" s="41" t="s">
        <v>53</v>
      </c>
      <c r="J32" s="41" t="s">
        <v>49</v>
      </c>
      <c r="K32" s="41" t="s">
        <v>52</v>
      </c>
      <c r="L32" s="41" t="s">
        <v>51</v>
      </c>
      <c r="M32" s="41" t="s">
        <v>52</v>
      </c>
      <c r="N32" s="41" t="s">
        <v>52</v>
      </c>
      <c r="O32" s="41" t="s">
        <v>53</v>
      </c>
      <c r="P32" s="41" t="s">
        <v>49</v>
      </c>
      <c r="Q32" s="41" t="s">
        <v>50</v>
      </c>
      <c r="R32" s="41" t="s">
        <v>52</v>
      </c>
      <c r="S32" s="41" t="s">
        <v>52</v>
      </c>
      <c r="T32" s="41" t="s">
        <v>52</v>
      </c>
      <c r="U32" s="41" t="s">
        <v>49</v>
      </c>
      <c r="V32" s="41" t="s">
        <v>52</v>
      </c>
      <c r="W32" s="41" t="s">
        <v>52</v>
      </c>
      <c r="X32" s="41" t="s">
        <v>50</v>
      </c>
      <c r="Y32" s="41" t="s">
        <v>52</v>
      </c>
      <c r="Z32" s="41" t="s">
        <v>52</v>
      </c>
      <c r="AA32" s="41" t="s">
        <v>50</v>
      </c>
      <c r="AB32" s="41" t="s">
        <v>53</v>
      </c>
      <c r="AC32" s="41" t="s">
        <v>53</v>
      </c>
      <c r="AD32" s="41" t="s">
        <v>49</v>
      </c>
      <c r="AE32" s="41" t="s">
        <v>52</v>
      </c>
      <c r="AF32" s="41" t="s">
        <v>51</v>
      </c>
      <c r="AG32" s="49">
        <v>9</v>
      </c>
      <c r="AH32" s="50">
        <f t="shared" si="0"/>
        <v>81</v>
      </c>
      <c r="AI32" s="51"/>
    </row>
    <row r="33" spans="1:35">
      <c r="A33" s="73">
        <v>26</v>
      </c>
      <c r="B33" s="3"/>
      <c r="C33" s="41" t="s">
        <v>52</v>
      </c>
      <c r="D33" s="41" t="s">
        <v>50</v>
      </c>
      <c r="E33" s="41" t="s">
        <v>52</v>
      </c>
      <c r="F33" s="41" t="s">
        <v>52</v>
      </c>
      <c r="G33" s="41" t="s">
        <v>52</v>
      </c>
      <c r="H33" s="41" t="s">
        <v>53</v>
      </c>
      <c r="I33" s="41" t="s">
        <v>53</v>
      </c>
      <c r="J33" s="41" t="s">
        <v>49</v>
      </c>
      <c r="K33" s="41" t="s">
        <v>52</v>
      </c>
      <c r="L33" s="41" t="s">
        <v>52</v>
      </c>
      <c r="M33" s="41" t="s">
        <v>52</v>
      </c>
      <c r="N33" s="41" t="s">
        <v>52</v>
      </c>
      <c r="O33" s="41" t="s">
        <v>52</v>
      </c>
      <c r="P33" s="41" t="s">
        <v>52</v>
      </c>
      <c r="Q33" s="41" t="s">
        <v>52</v>
      </c>
      <c r="R33" s="41" t="s">
        <v>52</v>
      </c>
      <c r="S33" s="41" t="s">
        <v>52</v>
      </c>
      <c r="T33" s="41" t="s">
        <v>53</v>
      </c>
      <c r="U33" s="41" t="s">
        <v>52</v>
      </c>
      <c r="V33" s="41" t="s">
        <v>52</v>
      </c>
      <c r="W33" s="41" t="s">
        <v>52</v>
      </c>
      <c r="X33" s="41" t="s">
        <v>50</v>
      </c>
      <c r="Y33" s="41" t="s">
        <v>52</v>
      </c>
      <c r="Z33" s="41" t="s">
        <v>52</v>
      </c>
      <c r="AA33" s="41" t="s">
        <v>53</v>
      </c>
      <c r="AB33" s="41" t="s">
        <v>53</v>
      </c>
      <c r="AC33" s="41" t="s">
        <v>53</v>
      </c>
      <c r="AD33" s="41" t="s">
        <v>49</v>
      </c>
      <c r="AE33" s="41" t="s">
        <v>53</v>
      </c>
      <c r="AF33" s="41" t="s">
        <v>52</v>
      </c>
      <c r="AG33" s="49">
        <v>9</v>
      </c>
      <c r="AH33" s="50">
        <f t="shared" si="0"/>
        <v>81</v>
      </c>
      <c r="AI33" s="51"/>
    </row>
    <row r="34" spans="1:35">
      <c r="A34" s="73">
        <v>27</v>
      </c>
      <c r="B34" s="3"/>
      <c r="C34" s="41" t="s">
        <v>52</v>
      </c>
      <c r="D34" s="41" t="s">
        <v>50</v>
      </c>
      <c r="E34" s="41" t="s">
        <v>50</v>
      </c>
      <c r="F34" s="41" t="s">
        <v>52</v>
      </c>
      <c r="G34" s="41" t="s">
        <v>50</v>
      </c>
      <c r="H34" s="41" t="s">
        <v>53</v>
      </c>
      <c r="I34" s="41" t="s">
        <v>52</v>
      </c>
      <c r="J34" s="41" t="s">
        <v>52</v>
      </c>
      <c r="K34" s="41" t="s">
        <v>52</v>
      </c>
      <c r="L34" s="41" t="s">
        <v>52</v>
      </c>
      <c r="M34" s="41" t="s">
        <v>49</v>
      </c>
      <c r="N34" s="41" t="s">
        <v>52</v>
      </c>
      <c r="O34" s="41" t="s">
        <v>53</v>
      </c>
      <c r="P34" s="41" t="s">
        <v>52</v>
      </c>
      <c r="Q34" s="41" t="s">
        <v>52</v>
      </c>
      <c r="R34" s="41" t="s">
        <v>49</v>
      </c>
      <c r="S34" s="41" t="s">
        <v>52</v>
      </c>
      <c r="T34" s="41" t="s">
        <v>52</v>
      </c>
      <c r="U34" s="41" t="s">
        <v>52</v>
      </c>
      <c r="V34" s="41" t="s">
        <v>52</v>
      </c>
      <c r="W34" s="41" t="s">
        <v>52</v>
      </c>
      <c r="X34" s="41" t="s">
        <v>50</v>
      </c>
      <c r="Y34" s="41" t="s">
        <v>50</v>
      </c>
      <c r="Z34" s="41" t="s">
        <v>52</v>
      </c>
      <c r="AA34" s="41" t="s">
        <v>50</v>
      </c>
      <c r="AB34" s="41" t="s">
        <v>53</v>
      </c>
      <c r="AC34" s="41" t="s">
        <v>52</v>
      </c>
      <c r="AD34" s="41" t="s">
        <v>52</v>
      </c>
      <c r="AE34" s="41" t="s">
        <v>51</v>
      </c>
      <c r="AF34" s="41" t="s">
        <v>52</v>
      </c>
      <c r="AG34" s="49">
        <v>9</v>
      </c>
      <c r="AH34" s="50">
        <f t="shared" si="0"/>
        <v>81</v>
      </c>
      <c r="AI34" s="51"/>
    </row>
    <row r="35" spans="1:35">
      <c r="A35" s="73">
        <v>28</v>
      </c>
      <c r="B35" s="3"/>
      <c r="C35" s="41" t="s">
        <v>49</v>
      </c>
      <c r="D35" s="41" t="s">
        <v>49</v>
      </c>
      <c r="E35" s="41" t="s">
        <v>49</v>
      </c>
      <c r="F35" s="41" t="s">
        <v>49</v>
      </c>
      <c r="G35" s="41" t="s">
        <v>49</v>
      </c>
      <c r="H35" s="41" t="s">
        <v>49</v>
      </c>
      <c r="I35" s="41" t="s">
        <v>53</v>
      </c>
      <c r="J35" s="41" t="s">
        <v>49</v>
      </c>
      <c r="K35" s="41" t="s">
        <v>49</v>
      </c>
      <c r="L35" s="41" t="s">
        <v>51</v>
      </c>
      <c r="M35" s="41" t="s">
        <v>49</v>
      </c>
      <c r="N35" s="41" t="s">
        <v>49</v>
      </c>
      <c r="O35" s="41" t="s">
        <v>49</v>
      </c>
      <c r="P35" s="41" t="s">
        <v>49</v>
      </c>
      <c r="Q35" s="41" t="s">
        <v>50</v>
      </c>
      <c r="R35" s="41" t="s">
        <v>49</v>
      </c>
      <c r="S35" s="41" t="s">
        <v>49</v>
      </c>
      <c r="T35" s="41" t="s">
        <v>53</v>
      </c>
      <c r="U35" s="41" t="s">
        <v>49</v>
      </c>
      <c r="V35" s="41" t="s">
        <v>49</v>
      </c>
      <c r="W35" s="41" t="s">
        <v>49</v>
      </c>
      <c r="X35" s="41" t="s">
        <v>49</v>
      </c>
      <c r="Y35" s="41" t="s">
        <v>49</v>
      </c>
      <c r="Z35" s="41" t="s">
        <v>49</v>
      </c>
      <c r="AA35" s="41" t="s">
        <v>49</v>
      </c>
      <c r="AB35" s="41" t="s">
        <v>50</v>
      </c>
      <c r="AC35" s="41" t="s">
        <v>53</v>
      </c>
      <c r="AD35" s="41" t="s">
        <v>49</v>
      </c>
      <c r="AE35" s="41" t="s">
        <v>49</v>
      </c>
      <c r="AF35" s="41" t="s">
        <v>51</v>
      </c>
      <c r="AG35" s="49">
        <v>8</v>
      </c>
      <c r="AH35" s="50">
        <f t="shared" si="0"/>
        <v>64</v>
      </c>
      <c r="AI35" s="51"/>
    </row>
    <row r="36" spans="1:35">
      <c r="A36" s="73">
        <v>29</v>
      </c>
      <c r="B36" s="3"/>
      <c r="C36" s="41" t="s">
        <v>49</v>
      </c>
      <c r="D36" s="41" t="s">
        <v>52</v>
      </c>
      <c r="E36" s="41" t="s">
        <v>49</v>
      </c>
      <c r="F36" s="41" t="s">
        <v>49</v>
      </c>
      <c r="G36" s="41" t="s">
        <v>49</v>
      </c>
      <c r="H36" s="41" t="s">
        <v>52</v>
      </c>
      <c r="I36" s="41" t="s">
        <v>52</v>
      </c>
      <c r="J36" s="41" t="s">
        <v>49</v>
      </c>
      <c r="K36" s="41" t="s">
        <v>50</v>
      </c>
      <c r="L36" s="41" t="s">
        <v>51</v>
      </c>
      <c r="M36" s="41" t="s">
        <v>49</v>
      </c>
      <c r="N36" s="41" t="s">
        <v>52</v>
      </c>
      <c r="O36" s="41" t="s">
        <v>52</v>
      </c>
      <c r="P36" s="41" t="s">
        <v>49</v>
      </c>
      <c r="Q36" s="41" t="s">
        <v>52</v>
      </c>
      <c r="R36" s="41" t="s">
        <v>49</v>
      </c>
      <c r="S36" s="41" t="s">
        <v>52</v>
      </c>
      <c r="T36" s="41" t="s">
        <v>49</v>
      </c>
      <c r="U36" s="41" t="s">
        <v>52</v>
      </c>
      <c r="V36" s="41" t="s">
        <v>49</v>
      </c>
      <c r="W36" s="41" t="s">
        <v>49</v>
      </c>
      <c r="X36" s="41" t="s">
        <v>50</v>
      </c>
      <c r="Y36" s="41" t="s">
        <v>49</v>
      </c>
      <c r="Z36" s="41" t="s">
        <v>53</v>
      </c>
      <c r="AA36" s="41" t="s">
        <v>51</v>
      </c>
      <c r="AB36" s="41" t="s">
        <v>52</v>
      </c>
      <c r="AC36" s="41" t="s">
        <v>52</v>
      </c>
      <c r="AD36" s="41" t="s">
        <v>50</v>
      </c>
      <c r="AE36" s="41" t="s">
        <v>50</v>
      </c>
      <c r="AF36" s="41" t="s">
        <v>53</v>
      </c>
      <c r="AG36" s="49">
        <v>8</v>
      </c>
      <c r="AH36" s="50">
        <f t="shared" si="0"/>
        <v>64</v>
      </c>
      <c r="AI36" s="51"/>
    </row>
    <row r="37" spans="1:35">
      <c r="A37" s="73">
        <v>30</v>
      </c>
      <c r="B37" s="3"/>
      <c r="C37" s="41" t="s">
        <v>52</v>
      </c>
      <c r="D37" s="41" t="s">
        <v>49</v>
      </c>
      <c r="E37" s="41" t="s">
        <v>50</v>
      </c>
      <c r="F37" s="41" t="s">
        <v>52</v>
      </c>
      <c r="G37" s="41" t="s">
        <v>49</v>
      </c>
      <c r="H37" s="41" t="s">
        <v>49</v>
      </c>
      <c r="I37" s="41" t="s">
        <v>53</v>
      </c>
      <c r="J37" s="41" t="s">
        <v>49</v>
      </c>
      <c r="K37" s="41" t="s">
        <v>50</v>
      </c>
      <c r="L37" s="41" t="s">
        <v>51</v>
      </c>
      <c r="M37" s="41" t="s">
        <v>52</v>
      </c>
      <c r="N37" s="41" t="s">
        <v>52</v>
      </c>
      <c r="O37" s="41" t="s">
        <v>53</v>
      </c>
      <c r="P37" s="41" t="s">
        <v>49</v>
      </c>
      <c r="Q37" s="41" t="s">
        <v>50</v>
      </c>
      <c r="R37" s="41" t="s">
        <v>49</v>
      </c>
      <c r="S37" s="41" t="s">
        <v>49</v>
      </c>
      <c r="T37" s="41" t="s">
        <v>49</v>
      </c>
      <c r="U37" s="41" t="s">
        <v>49</v>
      </c>
      <c r="V37" s="41" t="s">
        <v>49</v>
      </c>
      <c r="W37" s="41" t="s">
        <v>52</v>
      </c>
      <c r="X37" s="41" t="s">
        <v>49</v>
      </c>
      <c r="Y37" s="41" t="s">
        <v>50</v>
      </c>
      <c r="Z37" s="41" t="s">
        <v>50</v>
      </c>
      <c r="AA37" s="41" t="s">
        <v>49</v>
      </c>
      <c r="AB37" s="41" t="s">
        <v>49</v>
      </c>
      <c r="AC37" s="41" t="s">
        <v>53</v>
      </c>
      <c r="AD37" s="41" t="s">
        <v>49</v>
      </c>
      <c r="AE37" s="41" t="s">
        <v>50</v>
      </c>
      <c r="AF37" s="41" t="s">
        <v>50</v>
      </c>
      <c r="AG37" s="49">
        <v>8</v>
      </c>
      <c r="AH37" s="50">
        <f t="shared" si="0"/>
        <v>64</v>
      </c>
      <c r="AI37" s="51"/>
    </row>
    <row r="38" spans="1:35">
      <c r="A38" s="73">
        <v>31</v>
      </c>
      <c r="B38" s="3"/>
      <c r="C38" s="41" t="s">
        <v>52</v>
      </c>
      <c r="D38" s="41" t="s">
        <v>50</v>
      </c>
      <c r="E38" s="41" t="s">
        <v>49</v>
      </c>
      <c r="F38" s="41" t="s">
        <v>52</v>
      </c>
      <c r="G38" s="41" t="s">
        <v>49</v>
      </c>
      <c r="H38" s="41" t="s">
        <v>53</v>
      </c>
      <c r="I38" s="41" t="s">
        <v>53</v>
      </c>
      <c r="J38" s="41" t="s">
        <v>52</v>
      </c>
      <c r="K38" s="41" t="s">
        <v>52</v>
      </c>
      <c r="L38" s="41" t="s">
        <v>49</v>
      </c>
      <c r="M38" s="41" t="s">
        <v>52</v>
      </c>
      <c r="N38" s="41" t="s">
        <v>52</v>
      </c>
      <c r="O38" s="41" t="s">
        <v>52</v>
      </c>
      <c r="P38" s="41" t="s">
        <v>52</v>
      </c>
      <c r="Q38" s="41" t="s">
        <v>52</v>
      </c>
      <c r="R38" s="41" t="s">
        <v>52</v>
      </c>
      <c r="S38" s="41" t="s">
        <v>51</v>
      </c>
      <c r="T38" s="41" t="s">
        <v>49</v>
      </c>
      <c r="U38" s="41" t="s">
        <v>52</v>
      </c>
      <c r="V38" s="41" t="s">
        <v>49</v>
      </c>
      <c r="W38" s="41" t="s">
        <v>52</v>
      </c>
      <c r="X38" s="41" t="s">
        <v>50</v>
      </c>
      <c r="Y38" s="41" t="s">
        <v>49</v>
      </c>
      <c r="Z38" s="41" t="s">
        <v>52</v>
      </c>
      <c r="AA38" s="41" t="s">
        <v>51</v>
      </c>
      <c r="AB38" s="41" t="s">
        <v>53</v>
      </c>
      <c r="AC38" s="41" t="s">
        <v>53</v>
      </c>
      <c r="AD38" s="41" t="s">
        <v>52</v>
      </c>
      <c r="AE38" s="41" t="s">
        <v>52</v>
      </c>
      <c r="AF38" s="41" t="s">
        <v>49</v>
      </c>
      <c r="AG38" s="49">
        <v>8</v>
      </c>
      <c r="AH38" s="50">
        <f t="shared" si="0"/>
        <v>64</v>
      </c>
      <c r="AI38" s="51"/>
    </row>
    <row r="39" spans="1:35">
      <c r="A39" s="73">
        <v>32</v>
      </c>
      <c r="B39" s="3"/>
      <c r="C39" s="41" t="s">
        <v>49</v>
      </c>
      <c r="D39" s="41" t="s">
        <v>50</v>
      </c>
      <c r="E39" s="41" t="s">
        <v>50</v>
      </c>
      <c r="F39" s="41" t="s">
        <v>49</v>
      </c>
      <c r="G39" s="41" t="s">
        <v>49</v>
      </c>
      <c r="H39" s="41" t="s">
        <v>49</v>
      </c>
      <c r="I39" s="41" t="s">
        <v>53</v>
      </c>
      <c r="J39" s="41" t="s">
        <v>49</v>
      </c>
      <c r="K39" s="41" t="s">
        <v>50</v>
      </c>
      <c r="L39" s="41" t="s">
        <v>49</v>
      </c>
      <c r="M39" s="41" t="s">
        <v>49</v>
      </c>
      <c r="N39" s="41" t="s">
        <v>49</v>
      </c>
      <c r="O39" s="41" t="s">
        <v>53</v>
      </c>
      <c r="P39" s="41" t="s">
        <v>49</v>
      </c>
      <c r="Q39" s="41" t="s">
        <v>49</v>
      </c>
      <c r="R39" s="41" t="s">
        <v>49</v>
      </c>
      <c r="S39" s="41" t="s">
        <v>49</v>
      </c>
      <c r="T39" s="41" t="s">
        <v>53</v>
      </c>
      <c r="U39" s="41" t="s">
        <v>49</v>
      </c>
      <c r="V39" s="41" t="s">
        <v>49</v>
      </c>
      <c r="W39" s="41" t="s">
        <v>49</v>
      </c>
      <c r="X39" s="41" t="s">
        <v>50</v>
      </c>
      <c r="Y39" s="41" t="s">
        <v>50</v>
      </c>
      <c r="Z39" s="41" t="s">
        <v>49</v>
      </c>
      <c r="AA39" s="41" t="s">
        <v>49</v>
      </c>
      <c r="AB39" s="41" t="s">
        <v>50</v>
      </c>
      <c r="AC39" s="41" t="s">
        <v>53</v>
      </c>
      <c r="AD39" s="41" t="s">
        <v>49</v>
      </c>
      <c r="AE39" s="41" t="s">
        <v>50</v>
      </c>
      <c r="AF39" s="41" t="s">
        <v>49</v>
      </c>
      <c r="AG39" s="49">
        <v>8</v>
      </c>
      <c r="AH39" s="50">
        <f t="shared" si="0"/>
        <v>64</v>
      </c>
      <c r="AI39" s="51"/>
    </row>
    <row r="40" spans="1:35">
      <c r="A40" s="73">
        <v>33</v>
      </c>
      <c r="B40" s="3"/>
      <c r="C40" s="41" t="s">
        <v>49</v>
      </c>
      <c r="D40" s="41" t="s">
        <v>50</v>
      </c>
      <c r="E40" s="41" t="s">
        <v>52</v>
      </c>
      <c r="F40" s="41" t="s">
        <v>49</v>
      </c>
      <c r="G40" s="41" t="s">
        <v>49</v>
      </c>
      <c r="H40" s="41" t="s">
        <v>52</v>
      </c>
      <c r="I40" s="41" t="s">
        <v>52</v>
      </c>
      <c r="J40" s="41" t="s">
        <v>49</v>
      </c>
      <c r="K40" s="41" t="s">
        <v>52</v>
      </c>
      <c r="L40" s="41" t="s">
        <v>51</v>
      </c>
      <c r="M40" s="41" t="s">
        <v>52</v>
      </c>
      <c r="N40" s="41" t="s">
        <v>52</v>
      </c>
      <c r="O40" s="41" t="s">
        <v>53</v>
      </c>
      <c r="P40" s="41" t="s">
        <v>49</v>
      </c>
      <c r="Q40" s="41" t="s">
        <v>50</v>
      </c>
      <c r="R40" s="41" t="s">
        <v>52</v>
      </c>
      <c r="S40" s="41" t="s">
        <v>52</v>
      </c>
      <c r="T40" s="41" t="s">
        <v>49</v>
      </c>
      <c r="U40" s="41" t="s">
        <v>52</v>
      </c>
      <c r="V40" s="41" t="s">
        <v>49</v>
      </c>
      <c r="W40" s="41" t="s">
        <v>49</v>
      </c>
      <c r="X40" s="41" t="s">
        <v>50</v>
      </c>
      <c r="Y40" s="41" t="s">
        <v>52</v>
      </c>
      <c r="Z40" s="41" t="s">
        <v>51</v>
      </c>
      <c r="AA40" s="41" t="s">
        <v>53</v>
      </c>
      <c r="AB40" s="41" t="s">
        <v>52</v>
      </c>
      <c r="AC40" s="41" t="s">
        <v>52</v>
      </c>
      <c r="AD40" s="41" t="s">
        <v>50</v>
      </c>
      <c r="AE40" s="41" t="s">
        <v>53</v>
      </c>
      <c r="AF40" s="41" t="s">
        <v>50</v>
      </c>
      <c r="AG40" s="49">
        <v>8</v>
      </c>
      <c r="AH40" s="50">
        <f t="shared" ref="AH40:AH57" si="1">AG40*AG40</f>
        <v>64</v>
      </c>
      <c r="AI40" s="51"/>
    </row>
    <row r="41" spans="1:35">
      <c r="A41" s="73">
        <v>34</v>
      </c>
      <c r="B41" s="3"/>
      <c r="C41" s="41" t="s">
        <v>49</v>
      </c>
      <c r="D41" s="41" t="s">
        <v>50</v>
      </c>
      <c r="E41" s="41" t="s">
        <v>52</v>
      </c>
      <c r="F41" s="41" t="s">
        <v>49</v>
      </c>
      <c r="G41" s="41" t="s">
        <v>49</v>
      </c>
      <c r="H41" s="41" t="s">
        <v>52</v>
      </c>
      <c r="I41" s="41" t="s">
        <v>52</v>
      </c>
      <c r="J41" s="41" t="s">
        <v>49</v>
      </c>
      <c r="K41" s="41" t="s">
        <v>52</v>
      </c>
      <c r="L41" s="41" t="s">
        <v>51</v>
      </c>
      <c r="M41" s="41" t="s">
        <v>52</v>
      </c>
      <c r="N41" s="41" t="s">
        <v>52</v>
      </c>
      <c r="O41" s="41" t="s">
        <v>53</v>
      </c>
      <c r="P41" s="41" t="s">
        <v>49</v>
      </c>
      <c r="Q41" s="41" t="s">
        <v>50</v>
      </c>
      <c r="R41" s="41" t="s">
        <v>52</v>
      </c>
      <c r="S41" s="41" t="s">
        <v>52</v>
      </c>
      <c r="T41" s="41" t="s">
        <v>49</v>
      </c>
      <c r="U41" s="41" t="s">
        <v>52</v>
      </c>
      <c r="V41" s="41" t="s">
        <v>49</v>
      </c>
      <c r="W41" s="41" t="s">
        <v>49</v>
      </c>
      <c r="X41" s="41" t="s">
        <v>50</v>
      </c>
      <c r="Y41" s="41" t="s">
        <v>52</v>
      </c>
      <c r="Z41" s="41" t="s">
        <v>50</v>
      </c>
      <c r="AA41" s="41" t="s">
        <v>49</v>
      </c>
      <c r="AB41" s="41" t="s">
        <v>52</v>
      </c>
      <c r="AC41" s="41" t="s">
        <v>52</v>
      </c>
      <c r="AD41" s="41" t="s">
        <v>49</v>
      </c>
      <c r="AE41" s="41" t="s">
        <v>51</v>
      </c>
      <c r="AF41" s="41" t="s">
        <v>51</v>
      </c>
      <c r="AG41" s="49">
        <v>8</v>
      </c>
      <c r="AH41" s="50">
        <f t="shared" si="1"/>
        <v>64</v>
      </c>
      <c r="AI41" s="51"/>
    </row>
    <row r="42" spans="1:35">
      <c r="A42" s="73">
        <v>35</v>
      </c>
      <c r="B42" s="3"/>
      <c r="C42" s="41" t="s">
        <v>49</v>
      </c>
      <c r="D42" s="41" t="s">
        <v>50</v>
      </c>
      <c r="E42" s="41" t="s">
        <v>52</v>
      </c>
      <c r="F42" s="41" t="s">
        <v>49</v>
      </c>
      <c r="G42" s="41" t="s">
        <v>50</v>
      </c>
      <c r="H42" s="41" t="s">
        <v>53</v>
      </c>
      <c r="I42" s="41" t="s">
        <v>53</v>
      </c>
      <c r="J42" s="41" t="s">
        <v>49</v>
      </c>
      <c r="K42" s="41" t="s">
        <v>50</v>
      </c>
      <c r="L42" s="41" t="s">
        <v>52</v>
      </c>
      <c r="M42" s="41" t="s">
        <v>52</v>
      </c>
      <c r="N42" s="41" t="s">
        <v>49</v>
      </c>
      <c r="O42" s="41" t="s">
        <v>49</v>
      </c>
      <c r="P42" s="41" t="s">
        <v>52</v>
      </c>
      <c r="Q42" s="41" t="s">
        <v>49</v>
      </c>
      <c r="R42" s="41" t="s">
        <v>52</v>
      </c>
      <c r="S42" s="41" t="s">
        <v>49</v>
      </c>
      <c r="T42" s="41" t="s">
        <v>52</v>
      </c>
      <c r="U42" s="41" t="s">
        <v>49</v>
      </c>
      <c r="V42" s="41" t="s">
        <v>52</v>
      </c>
      <c r="W42" s="41" t="s">
        <v>49</v>
      </c>
      <c r="X42" s="41" t="s">
        <v>50</v>
      </c>
      <c r="Y42" s="41" t="s">
        <v>52</v>
      </c>
      <c r="Z42" s="41" t="s">
        <v>53</v>
      </c>
      <c r="AA42" s="41" t="s">
        <v>50</v>
      </c>
      <c r="AB42" s="41" t="s">
        <v>53</v>
      </c>
      <c r="AC42" s="41" t="s">
        <v>53</v>
      </c>
      <c r="AD42" s="41" t="s">
        <v>49</v>
      </c>
      <c r="AE42" s="41" t="s">
        <v>50</v>
      </c>
      <c r="AF42" s="41" t="s">
        <v>52</v>
      </c>
      <c r="AG42" s="49">
        <v>8</v>
      </c>
      <c r="AH42" s="50">
        <f t="shared" si="1"/>
        <v>64</v>
      </c>
      <c r="AI42" s="51"/>
    </row>
    <row r="43" spans="1:35">
      <c r="A43" s="73">
        <v>36</v>
      </c>
      <c r="B43" s="3"/>
      <c r="C43" s="41" t="s">
        <v>49</v>
      </c>
      <c r="D43" s="41" t="s">
        <v>50</v>
      </c>
      <c r="E43" s="41" t="s">
        <v>52</v>
      </c>
      <c r="F43" s="41" t="s">
        <v>49</v>
      </c>
      <c r="G43" s="41" t="s">
        <v>50</v>
      </c>
      <c r="H43" s="41" t="s">
        <v>53</v>
      </c>
      <c r="I43" s="41" t="s">
        <v>53</v>
      </c>
      <c r="J43" s="41" t="s">
        <v>49</v>
      </c>
      <c r="K43" s="41" t="s">
        <v>50</v>
      </c>
      <c r="L43" s="41" t="s">
        <v>52</v>
      </c>
      <c r="M43" s="41" t="s">
        <v>52</v>
      </c>
      <c r="N43" s="41" t="s">
        <v>49</v>
      </c>
      <c r="O43" s="41" t="s">
        <v>49</v>
      </c>
      <c r="P43" s="41" t="s">
        <v>52</v>
      </c>
      <c r="Q43" s="41" t="s">
        <v>49</v>
      </c>
      <c r="R43" s="41" t="s">
        <v>52</v>
      </c>
      <c r="S43" s="41" t="s">
        <v>49</v>
      </c>
      <c r="T43" s="41" t="s">
        <v>52</v>
      </c>
      <c r="U43" s="41" t="s">
        <v>49</v>
      </c>
      <c r="V43" s="41" t="s">
        <v>52</v>
      </c>
      <c r="W43" s="41" t="s">
        <v>49</v>
      </c>
      <c r="X43" s="41" t="s">
        <v>50</v>
      </c>
      <c r="Y43" s="41" t="s">
        <v>52</v>
      </c>
      <c r="Z43" s="41" t="s">
        <v>50</v>
      </c>
      <c r="AA43" s="41" t="s">
        <v>50</v>
      </c>
      <c r="AB43" s="41" t="s">
        <v>53</v>
      </c>
      <c r="AC43" s="41" t="s">
        <v>53</v>
      </c>
      <c r="AD43" s="41" t="s">
        <v>50</v>
      </c>
      <c r="AE43" s="41" t="s">
        <v>50</v>
      </c>
      <c r="AF43" s="41" t="s">
        <v>52</v>
      </c>
      <c r="AG43" s="49">
        <v>8</v>
      </c>
      <c r="AH43" s="50">
        <f t="shared" si="1"/>
        <v>64</v>
      </c>
      <c r="AI43" s="51"/>
    </row>
    <row r="44" spans="1:35">
      <c r="A44" s="73">
        <v>37</v>
      </c>
      <c r="B44" s="3"/>
      <c r="C44" s="41" t="s">
        <v>52</v>
      </c>
      <c r="D44" s="41" t="s">
        <v>49</v>
      </c>
      <c r="E44" s="41" t="s">
        <v>52</v>
      </c>
      <c r="F44" s="41" t="s">
        <v>52</v>
      </c>
      <c r="G44" s="41" t="s">
        <v>49</v>
      </c>
      <c r="H44" s="41" t="s">
        <v>52</v>
      </c>
      <c r="I44" s="41" t="s">
        <v>49</v>
      </c>
      <c r="J44" s="41" t="s">
        <v>52</v>
      </c>
      <c r="K44" s="41" t="s">
        <v>52</v>
      </c>
      <c r="L44" s="41" t="s">
        <v>49</v>
      </c>
      <c r="M44" s="41" t="s">
        <v>49</v>
      </c>
      <c r="N44" s="41" t="s">
        <v>52</v>
      </c>
      <c r="O44" s="41" t="s">
        <v>53</v>
      </c>
      <c r="P44" s="41" t="s">
        <v>52</v>
      </c>
      <c r="Q44" s="41" t="s">
        <v>49</v>
      </c>
      <c r="R44" s="41" t="s">
        <v>49</v>
      </c>
      <c r="S44" s="41" t="s">
        <v>51</v>
      </c>
      <c r="T44" s="41" t="s">
        <v>49</v>
      </c>
      <c r="U44" s="41" t="s">
        <v>49</v>
      </c>
      <c r="V44" s="41" t="s">
        <v>49</v>
      </c>
      <c r="W44" s="41" t="s">
        <v>52</v>
      </c>
      <c r="X44" s="41" t="s">
        <v>49</v>
      </c>
      <c r="Y44" s="41" t="s">
        <v>52</v>
      </c>
      <c r="Z44" s="41" t="s">
        <v>52</v>
      </c>
      <c r="AA44" s="41" t="s">
        <v>49</v>
      </c>
      <c r="AB44" s="41" t="s">
        <v>52</v>
      </c>
      <c r="AC44" s="41" t="s">
        <v>49</v>
      </c>
      <c r="AD44" s="41" t="s">
        <v>52</v>
      </c>
      <c r="AE44" s="41" t="s">
        <v>52</v>
      </c>
      <c r="AF44" s="41" t="s">
        <v>50</v>
      </c>
      <c r="AG44" s="49">
        <v>7</v>
      </c>
      <c r="AH44" s="50">
        <f t="shared" si="1"/>
        <v>49</v>
      </c>
      <c r="AI44" s="51"/>
    </row>
    <row r="45" spans="1:35">
      <c r="A45" s="73">
        <v>38</v>
      </c>
      <c r="B45" s="3"/>
      <c r="C45" s="41" t="s">
        <v>49</v>
      </c>
      <c r="D45" s="41" t="s">
        <v>49</v>
      </c>
      <c r="E45" s="41" t="s">
        <v>51</v>
      </c>
      <c r="F45" s="41" t="s">
        <v>52</v>
      </c>
      <c r="G45" s="41" t="s">
        <v>52</v>
      </c>
      <c r="H45" s="41" t="s">
        <v>49</v>
      </c>
      <c r="I45" s="41" t="s">
        <v>49</v>
      </c>
      <c r="J45" s="41" t="s">
        <v>49</v>
      </c>
      <c r="K45" s="41" t="s">
        <v>49</v>
      </c>
      <c r="L45" s="41" t="s">
        <v>51</v>
      </c>
      <c r="M45" s="41" t="s">
        <v>52</v>
      </c>
      <c r="N45" s="41" t="s">
        <v>49</v>
      </c>
      <c r="O45" s="41" t="s">
        <v>49</v>
      </c>
      <c r="P45" s="41" t="s">
        <v>49</v>
      </c>
      <c r="Q45" s="41" t="s">
        <v>50</v>
      </c>
      <c r="R45" s="41" t="s">
        <v>52</v>
      </c>
      <c r="S45" s="41" t="s">
        <v>49</v>
      </c>
      <c r="T45" s="41" t="s">
        <v>52</v>
      </c>
      <c r="U45" s="41" t="s">
        <v>52</v>
      </c>
      <c r="V45" s="41" t="s">
        <v>52</v>
      </c>
      <c r="W45" s="41" t="s">
        <v>49</v>
      </c>
      <c r="X45" s="41" t="s">
        <v>49</v>
      </c>
      <c r="Y45" s="41" t="s">
        <v>51</v>
      </c>
      <c r="Z45" s="41" t="s">
        <v>52</v>
      </c>
      <c r="AA45" s="41" t="s">
        <v>52</v>
      </c>
      <c r="AB45" s="41" t="s">
        <v>49</v>
      </c>
      <c r="AC45" s="41" t="s">
        <v>51</v>
      </c>
      <c r="AD45" s="41" t="s">
        <v>49</v>
      </c>
      <c r="AE45" s="41" t="s">
        <v>49</v>
      </c>
      <c r="AF45" s="41" t="s">
        <v>53</v>
      </c>
      <c r="AG45" s="49">
        <v>7</v>
      </c>
      <c r="AH45" s="50">
        <f t="shared" si="1"/>
        <v>49</v>
      </c>
      <c r="AI45" s="51"/>
    </row>
    <row r="46" spans="1:35">
      <c r="A46" s="73">
        <v>39</v>
      </c>
      <c r="B46" s="3"/>
      <c r="C46" s="41" t="s">
        <v>49</v>
      </c>
      <c r="D46" s="41" t="s">
        <v>49</v>
      </c>
      <c r="E46" s="41" t="s">
        <v>52</v>
      </c>
      <c r="F46" s="41" t="s">
        <v>49</v>
      </c>
      <c r="G46" s="41" t="s">
        <v>50</v>
      </c>
      <c r="H46" s="41" t="s">
        <v>53</v>
      </c>
      <c r="I46" s="41" t="s">
        <v>53</v>
      </c>
      <c r="J46" s="41" t="s">
        <v>49</v>
      </c>
      <c r="K46" s="41" t="s">
        <v>50</v>
      </c>
      <c r="L46" s="41" t="s">
        <v>52</v>
      </c>
      <c r="M46" s="41" t="s">
        <v>52</v>
      </c>
      <c r="N46" s="41" t="s">
        <v>49</v>
      </c>
      <c r="O46" s="41" t="s">
        <v>53</v>
      </c>
      <c r="P46" s="41" t="s">
        <v>52</v>
      </c>
      <c r="Q46" s="41" t="s">
        <v>49</v>
      </c>
      <c r="R46" s="41" t="s">
        <v>52</v>
      </c>
      <c r="S46" s="41" t="s">
        <v>49</v>
      </c>
      <c r="T46" s="41" t="s">
        <v>52</v>
      </c>
      <c r="U46" s="41" t="s">
        <v>49</v>
      </c>
      <c r="V46" s="41" t="s">
        <v>52</v>
      </c>
      <c r="W46" s="41" t="s">
        <v>49</v>
      </c>
      <c r="X46" s="41" t="s">
        <v>50</v>
      </c>
      <c r="Y46" s="41" t="s">
        <v>52</v>
      </c>
      <c r="Z46" s="41" t="s">
        <v>49</v>
      </c>
      <c r="AA46" s="41" t="s">
        <v>50</v>
      </c>
      <c r="AB46" s="41" t="s">
        <v>50</v>
      </c>
      <c r="AC46" s="41" t="s">
        <v>53</v>
      </c>
      <c r="AD46" s="41" t="s">
        <v>49</v>
      </c>
      <c r="AE46" s="41" t="s">
        <v>50</v>
      </c>
      <c r="AF46" s="41" t="s">
        <v>52</v>
      </c>
      <c r="AG46" s="49">
        <v>7</v>
      </c>
      <c r="AH46" s="50">
        <f t="shared" si="1"/>
        <v>49</v>
      </c>
      <c r="AI46" s="51"/>
    </row>
    <row r="47" spans="1:35">
      <c r="A47" s="73">
        <v>40</v>
      </c>
      <c r="C47" s="41" t="s">
        <v>49</v>
      </c>
      <c r="D47" s="41" t="s">
        <v>49</v>
      </c>
      <c r="E47" s="41" t="s">
        <v>51</v>
      </c>
      <c r="F47" s="41" t="s">
        <v>52</v>
      </c>
      <c r="G47" s="41" t="s">
        <v>52</v>
      </c>
      <c r="H47" s="41" t="s">
        <v>49</v>
      </c>
      <c r="I47" s="41" t="s">
        <v>49</v>
      </c>
      <c r="J47" s="41" t="s">
        <v>49</v>
      </c>
      <c r="K47" s="41" t="s">
        <v>49</v>
      </c>
      <c r="L47" s="41" t="s">
        <v>51</v>
      </c>
      <c r="M47" s="41" t="s">
        <v>52</v>
      </c>
      <c r="N47" s="41" t="s">
        <v>49</v>
      </c>
      <c r="O47" s="41" t="s">
        <v>53</v>
      </c>
      <c r="P47" s="41" t="s">
        <v>49</v>
      </c>
      <c r="Q47" s="41" t="s">
        <v>50</v>
      </c>
      <c r="R47" s="41" t="s">
        <v>52</v>
      </c>
      <c r="S47" s="41" t="s">
        <v>49</v>
      </c>
      <c r="T47" s="41" t="s">
        <v>52</v>
      </c>
      <c r="U47" s="41" t="s">
        <v>52</v>
      </c>
      <c r="V47" s="41" t="s">
        <v>52</v>
      </c>
      <c r="W47" s="41" t="s">
        <v>49</v>
      </c>
      <c r="X47" s="41" t="s">
        <v>49</v>
      </c>
      <c r="Y47" s="41" t="s">
        <v>51</v>
      </c>
      <c r="Z47" s="41" t="s">
        <v>52</v>
      </c>
      <c r="AA47" s="41" t="s">
        <v>52</v>
      </c>
      <c r="AB47" s="41" t="s">
        <v>49</v>
      </c>
      <c r="AC47" s="41" t="s">
        <v>51</v>
      </c>
      <c r="AD47" s="41" t="s">
        <v>49</v>
      </c>
      <c r="AE47" s="41" t="s">
        <v>51</v>
      </c>
      <c r="AF47" s="41" t="s">
        <v>51</v>
      </c>
      <c r="AG47" s="49">
        <v>7</v>
      </c>
      <c r="AH47" s="50">
        <f t="shared" si="1"/>
        <v>49</v>
      </c>
      <c r="AI47" s="51"/>
    </row>
    <row r="48" spans="1:35">
      <c r="A48" s="73">
        <v>41</v>
      </c>
      <c r="C48" s="41" t="s">
        <v>49</v>
      </c>
      <c r="D48" s="41" t="s">
        <v>50</v>
      </c>
      <c r="E48" s="41" t="s">
        <v>52</v>
      </c>
      <c r="F48" s="41" t="s">
        <v>49</v>
      </c>
      <c r="G48" s="41" t="s">
        <v>50</v>
      </c>
      <c r="H48" s="41" t="s">
        <v>53</v>
      </c>
      <c r="I48" s="41" t="s">
        <v>49</v>
      </c>
      <c r="J48" s="41" t="s">
        <v>49</v>
      </c>
      <c r="K48" s="41" t="s">
        <v>49</v>
      </c>
      <c r="L48" s="41" t="s">
        <v>49</v>
      </c>
      <c r="M48" s="41" t="s">
        <v>49</v>
      </c>
      <c r="N48" s="41" t="s">
        <v>49</v>
      </c>
      <c r="O48" s="41" t="s">
        <v>49</v>
      </c>
      <c r="P48" s="41" t="s">
        <v>49</v>
      </c>
      <c r="Q48" s="41" t="s">
        <v>49</v>
      </c>
      <c r="R48" s="41" t="s">
        <v>49</v>
      </c>
      <c r="S48" s="41" t="s">
        <v>52</v>
      </c>
      <c r="T48" s="41" t="s">
        <v>49</v>
      </c>
      <c r="U48" s="41" t="s">
        <v>49</v>
      </c>
      <c r="V48" s="41" t="s">
        <v>49</v>
      </c>
      <c r="W48" s="41" t="s">
        <v>49</v>
      </c>
      <c r="X48" s="41" t="s">
        <v>52</v>
      </c>
      <c r="Y48" s="41" t="s">
        <v>52</v>
      </c>
      <c r="Z48" s="41" t="s">
        <v>49</v>
      </c>
      <c r="AA48" s="41" t="s">
        <v>50</v>
      </c>
      <c r="AB48" s="41" t="s">
        <v>53</v>
      </c>
      <c r="AC48" s="41" t="s">
        <v>49</v>
      </c>
      <c r="AD48" s="41" t="s">
        <v>50</v>
      </c>
      <c r="AE48" s="41" t="s">
        <v>49</v>
      </c>
      <c r="AF48" s="41" t="s">
        <v>49</v>
      </c>
      <c r="AG48" s="49">
        <v>7</v>
      </c>
      <c r="AH48" s="50">
        <f t="shared" si="1"/>
        <v>49</v>
      </c>
      <c r="AI48" s="51"/>
    </row>
    <row r="49" spans="1:35">
      <c r="A49" s="73">
        <v>42</v>
      </c>
      <c r="C49" s="41" t="s">
        <v>49</v>
      </c>
      <c r="D49" s="41" t="s">
        <v>52</v>
      </c>
      <c r="E49" s="41" t="s">
        <v>52</v>
      </c>
      <c r="F49" s="41" t="s">
        <v>49</v>
      </c>
      <c r="G49" s="41" t="s">
        <v>49</v>
      </c>
      <c r="H49" s="41" t="s">
        <v>52</v>
      </c>
      <c r="I49" s="41" t="s">
        <v>52</v>
      </c>
      <c r="J49" s="41" t="s">
        <v>49</v>
      </c>
      <c r="K49" s="41" t="s">
        <v>52</v>
      </c>
      <c r="L49" s="41" t="s">
        <v>51</v>
      </c>
      <c r="M49" s="41" t="s">
        <v>52</v>
      </c>
      <c r="N49" s="41" t="s">
        <v>52</v>
      </c>
      <c r="O49" s="41" t="s">
        <v>53</v>
      </c>
      <c r="P49" s="41" t="s">
        <v>49</v>
      </c>
      <c r="Q49" s="41" t="s">
        <v>50</v>
      </c>
      <c r="R49" s="41" t="s">
        <v>52</v>
      </c>
      <c r="S49" s="41" t="s">
        <v>52</v>
      </c>
      <c r="T49" s="41" t="s">
        <v>49</v>
      </c>
      <c r="U49" s="41" t="s">
        <v>52</v>
      </c>
      <c r="V49" s="41" t="s">
        <v>49</v>
      </c>
      <c r="W49" s="41" t="s">
        <v>49</v>
      </c>
      <c r="X49" s="41" t="s">
        <v>50</v>
      </c>
      <c r="Y49" s="41" t="s">
        <v>52</v>
      </c>
      <c r="Z49" s="41" t="s">
        <v>51</v>
      </c>
      <c r="AA49" s="41" t="s">
        <v>49</v>
      </c>
      <c r="AB49" s="41" t="s">
        <v>52</v>
      </c>
      <c r="AC49" s="41" t="s">
        <v>52</v>
      </c>
      <c r="AD49" s="41" t="s">
        <v>49</v>
      </c>
      <c r="AE49" s="41" t="s">
        <v>52</v>
      </c>
      <c r="AF49" s="41" t="s">
        <v>50</v>
      </c>
      <c r="AG49" s="49">
        <v>7</v>
      </c>
      <c r="AH49" s="50">
        <f t="shared" si="1"/>
        <v>49</v>
      </c>
      <c r="AI49" s="51"/>
    </row>
    <row r="50" spans="1:35">
      <c r="A50" s="73">
        <v>43</v>
      </c>
      <c r="C50" s="41" t="s">
        <v>49</v>
      </c>
      <c r="D50" s="41" t="s">
        <v>49</v>
      </c>
      <c r="E50" s="41" t="s">
        <v>51</v>
      </c>
      <c r="F50" s="41" t="s">
        <v>52</v>
      </c>
      <c r="G50" s="41" t="s">
        <v>52</v>
      </c>
      <c r="H50" s="41" t="s">
        <v>49</v>
      </c>
      <c r="I50" s="41" t="s">
        <v>49</v>
      </c>
      <c r="J50" s="41" t="s">
        <v>49</v>
      </c>
      <c r="K50" s="41" t="s">
        <v>49</v>
      </c>
      <c r="L50" s="41" t="s">
        <v>51</v>
      </c>
      <c r="M50" s="41" t="s">
        <v>52</v>
      </c>
      <c r="N50" s="41" t="s">
        <v>49</v>
      </c>
      <c r="O50" s="41" t="s">
        <v>49</v>
      </c>
      <c r="P50" s="41" t="s">
        <v>49</v>
      </c>
      <c r="Q50" s="41" t="s">
        <v>50</v>
      </c>
      <c r="R50" s="41" t="s">
        <v>52</v>
      </c>
      <c r="S50" s="41" t="s">
        <v>49</v>
      </c>
      <c r="T50" s="41" t="s">
        <v>52</v>
      </c>
      <c r="U50" s="41" t="s">
        <v>52</v>
      </c>
      <c r="V50" s="41" t="s">
        <v>52</v>
      </c>
      <c r="W50" s="41" t="s">
        <v>49</v>
      </c>
      <c r="X50" s="41" t="s">
        <v>49</v>
      </c>
      <c r="Y50" s="41" t="s">
        <v>51</v>
      </c>
      <c r="Z50" s="41" t="s">
        <v>52</v>
      </c>
      <c r="AA50" s="41" t="s">
        <v>52</v>
      </c>
      <c r="AB50" s="41" t="s">
        <v>49</v>
      </c>
      <c r="AC50" s="41" t="s">
        <v>49</v>
      </c>
      <c r="AD50" s="41" t="s">
        <v>49</v>
      </c>
      <c r="AE50" s="41" t="s">
        <v>49</v>
      </c>
      <c r="AF50" s="41" t="s">
        <v>51</v>
      </c>
      <c r="AG50" s="49">
        <v>7</v>
      </c>
      <c r="AH50" s="50">
        <f t="shared" si="1"/>
        <v>49</v>
      </c>
      <c r="AI50" s="51"/>
    </row>
    <row r="51" spans="1:35">
      <c r="A51" s="73">
        <v>44</v>
      </c>
      <c r="C51" s="41" t="s">
        <v>49</v>
      </c>
      <c r="D51" s="41" t="s">
        <v>49</v>
      </c>
      <c r="E51" s="41" t="s">
        <v>49</v>
      </c>
      <c r="F51" s="41" t="s">
        <v>49</v>
      </c>
      <c r="G51" s="41" t="s">
        <v>49</v>
      </c>
      <c r="H51" s="41" t="s">
        <v>52</v>
      </c>
      <c r="I51" s="41" t="s">
        <v>49</v>
      </c>
      <c r="J51" s="41" t="s">
        <v>49</v>
      </c>
      <c r="K51" s="41" t="s">
        <v>50</v>
      </c>
      <c r="L51" s="41" t="s">
        <v>49</v>
      </c>
      <c r="M51" s="41" t="s">
        <v>52</v>
      </c>
      <c r="N51" s="41" t="s">
        <v>52</v>
      </c>
      <c r="O51" s="41" t="s">
        <v>53</v>
      </c>
      <c r="P51" s="41" t="s">
        <v>52</v>
      </c>
      <c r="Q51" s="41" t="s">
        <v>49</v>
      </c>
      <c r="R51" s="41" t="s">
        <v>52</v>
      </c>
      <c r="S51" s="41" t="s">
        <v>49</v>
      </c>
      <c r="T51" s="41" t="s">
        <v>53</v>
      </c>
      <c r="U51" s="41" t="s">
        <v>49</v>
      </c>
      <c r="V51" s="41" t="s">
        <v>49</v>
      </c>
      <c r="W51" s="41" t="s">
        <v>49</v>
      </c>
      <c r="X51" s="41" t="s">
        <v>49</v>
      </c>
      <c r="Y51" s="41" t="s">
        <v>49</v>
      </c>
      <c r="Z51" s="41" t="s">
        <v>49</v>
      </c>
      <c r="AA51" s="41" t="s">
        <v>49</v>
      </c>
      <c r="AB51" s="41" t="s">
        <v>52</v>
      </c>
      <c r="AC51" s="41" t="s">
        <v>49</v>
      </c>
      <c r="AD51" s="41" t="s">
        <v>50</v>
      </c>
      <c r="AE51" s="41" t="s">
        <v>50</v>
      </c>
      <c r="AF51" s="41" t="s">
        <v>49</v>
      </c>
      <c r="AG51" s="49">
        <v>6</v>
      </c>
      <c r="AH51" s="50">
        <f t="shared" si="1"/>
        <v>36</v>
      </c>
      <c r="AI51" s="51"/>
    </row>
    <row r="52" spans="1:35">
      <c r="A52" s="73">
        <v>45</v>
      </c>
      <c r="C52" s="41" t="s">
        <v>49</v>
      </c>
      <c r="D52" s="41" t="s">
        <v>52</v>
      </c>
      <c r="E52" s="41" t="s">
        <v>52</v>
      </c>
      <c r="F52" s="41" t="s">
        <v>49</v>
      </c>
      <c r="G52" s="41" t="s">
        <v>50</v>
      </c>
      <c r="H52" s="41" t="s">
        <v>53</v>
      </c>
      <c r="I52" s="41" t="s">
        <v>49</v>
      </c>
      <c r="J52" s="41" t="s">
        <v>49</v>
      </c>
      <c r="K52" s="41" t="s">
        <v>49</v>
      </c>
      <c r="L52" s="41" t="s">
        <v>49</v>
      </c>
      <c r="M52" s="41" t="s">
        <v>49</v>
      </c>
      <c r="N52" s="41" t="s">
        <v>49</v>
      </c>
      <c r="O52" s="41" t="s">
        <v>49</v>
      </c>
      <c r="P52" s="41" t="s">
        <v>49</v>
      </c>
      <c r="Q52" s="41" t="s">
        <v>49</v>
      </c>
      <c r="R52" s="41" t="s">
        <v>49</v>
      </c>
      <c r="S52" s="41" t="s">
        <v>52</v>
      </c>
      <c r="T52" s="41" t="s">
        <v>49</v>
      </c>
      <c r="U52" s="41" t="s">
        <v>49</v>
      </c>
      <c r="V52" s="41" t="s">
        <v>49</v>
      </c>
      <c r="W52" s="41" t="s">
        <v>49</v>
      </c>
      <c r="X52" s="41" t="s">
        <v>52</v>
      </c>
      <c r="Y52" s="41" t="s">
        <v>52</v>
      </c>
      <c r="Z52" s="41" t="s">
        <v>53</v>
      </c>
      <c r="AA52" s="41" t="s">
        <v>50</v>
      </c>
      <c r="AB52" s="41" t="s">
        <v>53</v>
      </c>
      <c r="AC52" s="41" t="s">
        <v>51</v>
      </c>
      <c r="AD52" s="41" t="s">
        <v>49</v>
      </c>
      <c r="AE52" s="41" t="s">
        <v>49</v>
      </c>
      <c r="AF52" s="41" t="s">
        <v>50</v>
      </c>
      <c r="AG52" s="49">
        <v>6</v>
      </c>
      <c r="AH52" s="50">
        <f t="shared" si="1"/>
        <v>36</v>
      </c>
      <c r="AI52" s="51"/>
    </row>
    <row r="53" spans="1:35">
      <c r="A53" s="73">
        <v>46</v>
      </c>
      <c r="C53" s="41" t="s">
        <v>49</v>
      </c>
      <c r="D53" s="41" t="s">
        <v>49</v>
      </c>
      <c r="E53" s="41" t="s">
        <v>49</v>
      </c>
      <c r="F53" s="41" t="s">
        <v>49</v>
      </c>
      <c r="G53" s="41" t="s">
        <v>49</v>
      </c>
      <c r="H53" s="41" t="s">
        <v>52</v>
      </c>
      <c r="I53" s="41" t="s">
        <v>49</v>
      </c>
      <c r="J53" s="41" t="s">
        <v>49</v>
      </c>
      <c r="K53" s="41" t="s">
        <v>50</v>
      </c>
      <c r="L53" s="41" t="s">
        <v>49</v>
      </c>
      <c r="M53" s="41" t="s">
        <v>52</v>
      </c>
      <c r="N53" s="41" t="s">
        <v>52</v>
      </c>
      <c r="O53" s="41" t="s">
        <v>49</v>
      </c>
      <c r="P53" s="41" t="s">
        <v>52</v>
      </c>
      <c r="Q53" s="41" t="s">
        <v>49</v>
      </c>
      <c r="R53" s="41" t="s">
        <v>52</v>
      </c>
      <c r="S53" s="41" t="s">
        <v>49</v>
      </c>
      <c r="T53" s="41" t="s">
        <v>53</v>
      </c>
      <c r="U53" s="41" t="s">
        <v>49</v>
      </c>
      <c r="V53" s="41" t="s">
        <v>49</v>
      </c>
      <c r="W53" s="41" t="s">
        <v>49</v>
      </c>
      <c r="X53" s="41" t="s">
        <v>49</v>
      </c>
      <c r="Y53" s="41" t="s">
        <v>49</v>
      </c>
      <c r="Z53" s="41" t="s">
        <v>50</v>
      </c>
      <c r="AA53" s="41" t="s">
        <v>49</v>
      </c>
      <c r="AB53" s="41" t="s">
        <v>49</v>
      </c>
      <c r="AC53" s="41" t="s">
        <v>49</v>
      </c>
      <c r="AD53" s="41" t="s">
        <v>49</v>
      </c>
      <c r="AE53" s="41" t="s">
        <v>50</v>
      </c>
      <c r="AF53" s="41" t="s">
        <v>49</v>
      </c>
      <c r="AG53" s="49">
        <v>6</v>
      </c>
      <c r="AH53" s="50">
        <f t="shared" si="1"/>
        <v>36</v>
      </c>
      <c r="AI53" s="51"/>
    </row>
    <row r="54" spans="1:35">
      <c r="A54" s="73">
        <v>47</v>
      </c>
      <c r="C54" s="41" t="s">
        <v>52</v>
      </c>
      <c r="D54" s="41" t="s">
        <v>50</v>
      </c>
      <c r="E54" s="41" t="s">
        <v>51</v>
      </c>
      <c r="F54" s="41" t="s">
        <v>52</v>
      </c>
      <c r="G54" s="41" t="s">
        <v>49</v>
      </c>
      <c r="H54" s="41" t="s">
        <v>52</v>
      </c>
      <c r="I54" s="41" t="s">
        <v>52</v>
      </c>
      <c r="J54" s="41" t="s">
        <v>52</v>
      </c>
      <c r="K54" s="41" t="s">
        <v>52</v>
      </c>
      <c r="L54" s="41" t="s">
        <v>51</v>
      </c>
      <c r="M54" s="41" t="s">
        <v>52</v>
      </c>
      <c r="N54" s="41" t="s">
        <v>52</v>
      </c>
      <c r="O54" s="41" t="s">
        <v>52</v>
      </c>
      <c r="P54" s="41" t="s">
        <v>49</v>
      </c>
      <c r="Q54" s="41" t="s">
        <v>52</v>
      </c>
      <c r="R54" s="41" t="s">
        <v>52</v>
      </c>
      <c r="S54" s="41" t="s">
        <v>49</v>
      </c>
      <c r="T54" s="41" t="s">
        <v>49</v>
      </c>
      <c r="U54" s="41" t="s">
        <v>52</v>
      </c>
      <c r="V54" s="41" t="s">
        <v>49</v>
      </c>
      <c r="W54" s="41" t="s">
        <v>52</v>
      </c>
      <c r="X54" s="41" t="s">
        <v>49</v>
      </c>
      <c r="Y54" s="41" t="s">
        <v>51</v>
      </c>
      <c r="Z54" s="41" t="s">
        <v>52</v>
      </c>
      <c r="AA54" s="41" t="s">
        <v>49</v>
      </c>
      <c r="AB54" s="41" t="s">
        <v>52</v>
      </c>
      <c r="AC54" s="41" t="s">
        <v>52</v>
      </c>
      <c r="AD54" s="41" t="s">
        <v>53</v>
      </c>
      <c r="AE54" s="41" t="s">
        <v>51</v>
      </c>
      <c r="AF54" s="41" t="s">
        <v>50</v>
      </c>
      <c r="AG54" s="49">
        <v>6</v>
      </c>
      <c r="AH54" s="50">
        <f t="shared" si="1"/>
        <v>36</v>
      </c>
      <c r="AI54" s="51"/>
    </row>
    <row r="55" spans="1:35">
      <c r="A55" s="73">
        <v>48</v>
      </c>
      <c r="C55" s="41" t="s">
        <v>49</v>
      </c>
      <c r="D55" s="41" t="s">
        <v>49</v>
      </c>
      <c r="E55" s="41" t="s">
        <v>49</v>
      </c>
      <c r="F55" s="41" t="s">
        <v>49</v>
      </c>
      <c r="G55" s="41" t="s">
        <v>49</v>
      </c>
      <c r="H55" s="41" t="s">
        <v>52</v>
      </c>
      <c r="I55" s="41" t="s">
        <v>49</v>
      </c>
      <c r="J55" s="41" t="s">
        <v>49</v>
      </c>
      <c r="K55" s="41" t="s">
        <v>50</v>
      </c>
      <c r="L55" s="41" t="s">
        <v>49</v>
      </c>
      <c r="M55" s="41" t="s">
        <v>52</v>
      </c>
      <c r="N55" s="41" t="s">
        <v>52</v>
      </c>
      <c r="O55" s="41" t="s">
        <v>53</v>
      </c>
      <c r="P55" s="41" t="s">
        <v>52</v>
      </c>
      <c r="Q55" s="41" t="s">
        <v>49</v>
      </c>
      <c r="R55" s="41" t="s">
        <v>52</v>
      </c>
      <c r="S55" s="41" t="s">
        <v>49</v>
      </c>
      <c r="T55" s="41" t="s">
        <v>53</v>
      </c>
      <c r="U55" s="41" t="s">
        <v>49</v>
      </c>
      <c r="V55" s="41" t="s">
        <v>49</v>
      </c>
      <c r="W55" s="41" t="s">
        <v>49</v>
      </c>
      <c r="X55" s="41" t="s">
        <v>49</v>
      </c>
      <c r="Y55" s="41" t="s">
        <v>49</v>
      </c>
      <c r="Z55" s="41" t="s">
        <v>53</v>
      </c>
      <c r="AA55" s="41" t="s">
        <v>51</v>
      </c>
      <c r="AB55" s="41" t="s">
        <v>52</v>
      </c>
      <c r="AC55" s="41" t="s">
        <v>49</v>
      </c>
      <c r="AD55" s="41" t="s">
        <v>49</v>
      </c>
      <c r="AE55" s="41" t="s">
        <v>50</v>
      </c>
      <c r="AF55" s="41" t="s">
        <v>53</v>
      </c>
      <c r="AG55" s="49">
        <v>6</v>
      </c>
      <c r="AH55" s="50">
        <f t="shared" si="1"/>
        <v>36</v>
      </c>
      <c r="AI55" s="51"/>
    </row>
    <row r="56" spans="1:35">
      <c r="A56" s="73">
        <v>49</v>
      </c>
      <c r="C56" s="41" t="s">
        <v>49</v>
      </c>
      <c r="D56" s="41" t="s">
        <v>52</v>
      </c>
      <c r="E56" s="41" t="s">
        <v>52</v>
      </c>
      <c r="F56" s="41" t="s">
        <v>49</v>
      </c>
      <c r="G56" s="41" t="s">
        <v>50</v>
      </c>
      <c r="H56" s="41" t="s">
        <v>53</v>
      </c>
      <c r="I56" s="41" t="s">
        <v>49</v>
      </c>
      <c r="J56" s="41" t="s">
        <v>49</v>
      </c>
      <c r="K56" s="41" t="s">
        <v>49</v>
      </c>
      <c r="L56" s="41" t="s">
        <v>49</v>
      </c>
      <c r="M56" s="41" t="s">
        <v>49</v>
      </c>
      <c r="N56" s="41" t="s">
        <v>49</v>
      </c>
      <c r="O56" s="41" t="s">
        <v>49</v>
      </c>
      <c r="P56" s="41" t="s">
        <v>49</v>
      </c>
      <c r="Q56" s="41" t="s">
        <v>49</v>
      </c>
      <c r="R56" s="41" t="s">
        <v>49</v>
      </c>
      <c r="S56" s="41" t="s">
        <v>52</v>
      </c>
      <c r="T56" s="41" t="s">
        <v>49</v>
      </c>
      <c r="U56" s="41" t="s">
        <v>49</v>
      </c>
      <c r="V56" s="41" t="s">
        <v>49</v>
      </c>
      <c r="W56" s="41" t="s">
        <v>49</v>
      </c>
      <c r="X56" s="41" t="s">
        <v>50</v>
      </c>
      <c r="Y56" s="41" t="s">
        <v>52</v>
      </c>
      <c r="Z56" s="41" t="s">
        <v>49</v>
      </c>
      <c r="AA56" s="41" t="s">
        <v>50</v>
      </c>
      <c r="AB56" s="41" t="s">
        <v>53</v>
      </c>
      <c r="AC56" s="41" t="s">
        <v>51</v>
      </c>
      <c r="AD56" s="41" t="s">
        <v>50</v>
      </c>
      <c r="AE56" s="41" t="s">
        <v>49</v>
      </c>
      <c r="AF56" s="41" t="s">
        <v>49</v>
      </c>
      <c r="AG56" s="49">
        <v>6</v>
      </c>
      <c r="AH56" s="50">
        <f t="shared" si="1"/>
        <v>36</v>
      </c>
      <c r="AI56" s="51"/>
    </row>
    <row r="57" spans="1:35">
      <c r="A57" s="73">
        <v>50</v>
      </c>
      <c r="C57" s="41" t="s">
        <v>52</v>
      </c>
      <c r="D57" s="41" t="s">
        <v>49</v>
      </c>
      <c r="E57" s="41" t="s">
        <v>51</v>
      </c>
      <c r="F57" s="41" t="s">
        <v>52</v>
      </c>
      <c r="G57" s="41" t="s">
        <v>49</v>
      </c>
      <c r="H57" s="41" t="s">
        <v>52</v>
      </c>
      <c r="I57" s="41" t="s">
        <v>52</v>
      </c>
      <c r="J57" s="41" t="s">
        <v>52</v>
      </c>
      <c r="K57" s="41" t="s">
        <v>52</v>
      </c>
      <c r="L57" s="41" t="s">
        <v>51</v>
      </c>
      <c r="M57" s="41" t="s">
        <v>52</v>
      </c>
      <c r="N57" s="41" t="s">
        <v>52</v>
      </c>
      <c r="O57" s="41" t="s">
        <v>52</v>
      </c>
      <c r="P57" s="41" t="s">
        <v>49</v>
      </c>
      <c r="Q57" s="41" t="s">
        <v>52</v>
      </c>
      <c r="R57" s="41" t="s">
        <v>52</v>
      </c>
      <c r="S57" s="41" t="s">
        <v>49</v>
      </c>
      <c r="T57" s="41" t="s">
        <v>49</v>
      </c>
      <c r="U57" s="41" t="s">
        <v>52</v>
      </c>
      <c r="V57" s="41" t="s">
        <v>49</v>
      </c>
      <c r="W57" s="41" t="s">
        <v>52</v>
      </c>
      <c r="X57" s="41" t="s">
        <v>50</v>
      </c>
      <c r="Y57" s="41" t="s">
        <v>51</v>
      </c>
      <c r="Z57" s="41" t="s">
        <v>53</v>
      </c>
      <c r="AA57" s="41" t="s">
        <v>51</v>
      </c>
      <c r="AB57" s="41" t="s">
        <v>49</v>
      </c>
      <c r="AC57" s="41" t="s">
        <v>52</v>
      </c>
      <c r="AD57" s="41" t="s">
        <v>53</v>
      </c>
      <c r="AE57" s="41" t="s">
        <v>51</v>
      </c>
      <c r="AF57" s="41" t="s">
        <v>50</v>
      </c>
      <c r="AG57" s="49">
        <v>5</v>
      </c>
      <c r="AH57" s="50">
        <f t="shared" si="1"/>
        <v>25</v>
      </c>
      <c r="AI57" s="5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52">
        <f>SUM(AG8:AG57)</f>
        <v>466</v>
      </c>
      <c r="AH58" s="52">
        <f>SUM(AH8:AH57)</f>
        <v>4702</v>
      </c>
      <c r="AI58" s="59" t="s">
        <v>54</v>
      </c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54">
        <f>AVERAGEA(AG8:AG57)</f>
        <v>9.32</v>
      </c>
      <c r="AH59" s="131"/>
      <c r="AI59" s="131" t="s">
        <v>55</v>
      </c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54">
        <f>_xlfn.VAR.S(AG8:AG57)</f>
        <v>7.3240816326530638</v>
      </c>
      <c r="AH60" s="131"/>
      <c r="AI60" s="131" t="s">
        <v>56</v>
      </c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3"/>
    </row>
    <row r="62" spans="1:35">
      <c r="AB62" s="23"/>
      <c r="AC62" s="23"/>
      <c r="AD62" s="23"/>
      <c r="AE62" s="23"/>
      <c r="AG62" s="13"/>
    </row>
    <row r="63" spans="1:35">
      <c r="AB63" s="19"/>
      <c r="AC63" s="19"/>
      <c r="AD63" s="19"/>
      <c r="AE63" s="19"/>
    </row>
    <row r="69" spans="28:31">
      <c r="AB69" s="19"/>
      <c r="AC69" s="19"/>
      <c r="AD69" s="19"/>
      <c r="AE69" s="19"/>
    </row>
    <row r="70" spans="28:31">
      <c r="AB70" s="19"/>
      <c r="AC70" s="19"/>
      <c r="AD70" s="19"/>
      <c r="AE70" s="19"/>
    </row>
    <row r="93" spans="32:32">
      <c r="AF93" s="16"/>
    </row>
    <row r="94" spans="32:32">
      <c r="AF94" s="16"/>
    </row>
    <row r="95" spans="32:32">
      <c r="AF95" s="16"/>
    </row>
    <row r="96" spans="32:32">
      <c r="AF96" s="16"/>
    </row>
    <row r="97" spans="32:32">
      <c r="AF97" s="16"/>
    </row>
  </sheetData>
  <sortState xmlns:xlrd2="http://schemas.microsoft.com/office/spreadsheetml/2017/richdata2" ref="A8:AI57">
    <sortCondition descending="1" ref="AG8:AG57"/>
  </sortState>
  <mergeCells count="8">
    <mergeCell ref="J4:K4"/>
    <mergeCell ref="D4:E4"/>
    <mergeCell ref="A7:B7"/>
    <mergeCell ref="C1:W1"/>
    <mergeCell ref="A4:B4"/>
    <mergeCell ref="M4:O4"/>
    <mergeCell ref="G4:I4"/>
    <mergeCell ref="A2:B2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E3D76-1DF1-459B-B0C2-9802E321764A}">
  <sheetPr>
    <tabColor theme="4"/>
  </sheetPr>
  <dimension ref="A1:AI58"/>
  <sheetViews>
    <sheetView zoomScale="70" zoomScaleNormal="7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C11" sqref="C11"/>
    </sheetView>
  </sheetViews>
  <sheetFormatPr defaultColWidth="9.140625" defaultRowHeight="27.75"/>
  <cols>
    <col min="1" max="1" width="13.28515625" style="2" customWidth="1"/>
    <col min="2" max="2" width="16.5703125" style="2" bestFit="1" customWidth="1"/>
    <col min="3" max="3" width="7.7109375" style="2" customWidth="1"/>
    <col min="4" max="4" width="8" style="2" bestFit="1" customWidth="1"/>
    <col min="5" max="5" width="8.140625" style="2" bestFit="1" customWidth="1"/>
    <col min="6" max="6" width="8" style="2" bestFit="1" customWidth="1"/>
    <col min="7" max="7" width="8.140625" style="2" bestFit="1" customWidth="1"/>
    <col min="8" max="9" width="8" style="2" bestFit="1" customWidth="1"/>
    <col min="10" max="10" width="8.140625" style="2" bestFit="1" customWidth="1"/>
    <col min="11" max="11" width="8" style="2" bestFit="1" customWidth="1"/>
    <col min="12" max="12" width="9" style="2" bestFit="1" customWidth="1"/>
    <col min="13" max="13" width="8.7109375" style="2" bestFit="1" customWidth="1"/>
    <col min="14" max="14" width="9" style="2" bestFit="1" customWidth="1"/>
    <col min="15" max="15" width="9.140625" style="2" bestFit="1" customWidth="1"/>
    <col min="16" max="16" width="9" style="2" bestFit="1" customWidth="1"/>
    <col min="17" max="17" width="9.140625" style="2" bestFit="1" customWidth="1"/>
    <col min="18" max="19" width="9" style="2" bestFit="1" customWidth="1"/>
    <col min="20" max="20" width="9.140625" style="2" bestFit="1" customWidth="1"/>
    <col min="21" max="21" width="9" style="2" bestFit="1" customWidth="1"/>
    <col min="22" max="32" width="9.28515625" style="2" customWidth="1"/>
    <col min="33" max="33" width="11.28515625" style="1" customWidth="1"/>
    <col min="34" max="16384" width="9.140625" style="1"/>
  </cols>
  <sheetData>
    <row r="1" spans="1:3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3" ht="33.75">
      <c r="A2" s="6"/>
      <c r="B2" s="6"/>
      <c r="C2" s="6"/>
      <c r="D2" s="152" t="s">
        <v>57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63"/>
      <c r="X2" s="63"/>
      <c r="Y2" s="63"/>
      <c r="Z2" s="63"/>
      <c r="AA2" s="9"/>
      <c r="AB2" s="9"/>
      <c r="AC2" s="9"/>
      <c r="AD2" s="9"/>
      <c r="AE2" s="9"/>
      <c r="AF2" s="9"/>
    </row>
    <row r="3" spans="1:33">
      <c r="A3" s="5" t="s">
        <v>37</v>
      </c>
      <c r="B3" s="150" t="s">
        <v>58</v>
      </c>
      <c r="C3" s="43">
        <f>Scores!C6</f>
        <v>1</v>
      </c>
      <c r="D3" s="43">
        <f>Scores!D6</f>
        <v>2</v>
      </c>
      <c r="E3" s="43">
        <f>Scores!E6</f>
        <v>3</v>
      </c>
      <c r="F3" s="43">
        <f>Scores!F6</f>
        <v>4</v>
      </c>
      <c r="G3" s="43">
        <f>Scores!G6</f>
        <v>5</v>
      </c>
      <c r="H3" s="43">
        <f>Scores!H6</f>
        <v>6</v>
      </c>
      <c r="I3" s="43">
        <f>Scores!I6</f>
        <v>7</v>
      </c>
      <c r="J3" s="43">
        <f>Scores!J6</f>
        <v>8</v>
      </c>
      <c r="K3" s="43">
        <f>Scores!K6</f>
        <v>9</v>
      </c>
      <c r="L3" s="43">
        <f>Scores!L6</f>
        <v>10</v>
      </c>
      <c r="M3" s="43">
        <f>Scores!M6</f>
        <v>11</v>
      </c>
      <c r="N3" s="43">
        <f>Scores!N6</f>
        <v>12</v>
      </c>
      <c r="O3" s="43">
        <f>Scores!O6</f>
        <v>13</v>
      </c>
      <c r="P3" s="43">
        <f>Scores!P6</f>
        <v>14</v>
      </c>
      <c r="Q3" s="43">
        <f>Scores!Q6</f>
        <v>15</v>
      </c>
      <c r="R3" s="43">
        <f>Scores!R6</f>
        <v>16</v>
      </c>
      <c r="S3" s="43">
        <f>Scores!S6</f>
        <v>17</v>
      </c>
      <c r="T3" s="43">
        <f>Scores!T6</f>
        <v>18</v>
      </c>
      <c r="U3" s="43">
        <f>Scores!U6</f>
        <v>19</v>
      </c>
      <c r="V3" s="43">
        <f>Scores!V6</f>
        <v>20</v>
      </c>
      <c r="W3" s="43">
        <f>Scores!W6</f>
        <v>21</v>
      </c>
      <c r="X3" s="43">
        <f>Scores!X6</f>
        <v>22</v>
      </c>
      <c r="Y3" s="43">
        <f>Scores!Y6</f>
        <v>23</v>
      </c>
      <c r="Z3" s="43">
        <f>Scores!Z6</f>
        <v>24</v>
      </c>
      <c r="AA3" s="43">
        <f>Scores!AA6</f>
        <v>25</v>
      </c>
      <c r="AB3" s="43">
        <f>Scores!AB6</f>
        <v>26</v>
      </c>
      <c r="AC3" s="43">
        <f>Scores!AC6</f>
        <v>27</v>
      </c>
      <c r="AD3" s="43">
        <f>Scores!AD6</f>
        <v>28</v>
      </c>
      <c r="AE3" s="43">
        <f>Scores!AE6</f>
        <v>29</v>
      </c>
      <c r="AF3" s="43">
        <f>Scores!AF6</f>
        <v>30</v>
      </c>
      <c r="AG3" s="44" t="s">
        <v>39</v>
      </c>
    </row>
    <row r="4" spans="1:33">
      <c r="A4" s="5"/>
      <c r="B4" s="151"/>
      <c r="C4" s="43" t="str">
        <f>Scores!C7</f>
        <v>E</v>
      </c>
      <c r="D4" s="43" t="str">
        <f>Scores!D7</f>
        <v>A</v>
      </c>
      <c r="E4" s="43" t="str">
        <f>Scores!E7</f>
        <v>C</v>
      </c>
      <c r="F4" s="43" t="str">
        <f>Scores!F7</f>
        <v>D</v>
      </c>
      <c r="G4" s="43" t="str">
        <f>Scores!G7</f>
        <v>A</v>
      </c>
      <c r="H4" s="43" t="str">
        <f>Scores!H7</f>
        <v>B</v>
      </c>
      <c r="I4" s="43" t="str">
        <f>Scores!I7</f>
        <v>B</v>
      </c>
      <c r="J4" s="43" t="str">
        <f>Scores!J7</f>
        <v>E</v>
      </c>
      <c r="K4" s="43" t="str">
        <f>Scores!K7</f>
        <v>A</v>
      </c>
      <c r="L4" s="43" t="str">
        <f>Scores!L7</f>
        <v>C</v>
      </c>
      <c r="M4" s="43" t="str">
        <f>Scores!M7</f>
        <v>E</v>
      </c>
      <c r="N4" s="43" t="str">
        <f>Scores!N7</f>
        <v>D</v>
      </c>
      <c r="O4" s="43" t="str">
        <f>Scores!O7</f>
        <v>B</v>
      </c>
      <c r="P4" s="43" t="str">
        <f>Scores!P7</f>
        <v>D</v>
      </c>
      <c r="Q4" s="43" t="str">
        <f>Scores!Q7</f>
        <v>A</v>
      </c>
      <c r="R4" s="43" t="str">
        <f>Scores!R7</f>
        <v>E</v>
      </c>
      <c r="S4" s="43" t="str">
        <f>Scores!S7</f>
        <v>C</v>
      </c>
      <c r="T4" s="43" t="str">
        <f>Scores!T7</f>
        <v>B</v>
      </c>
      <c r="U4" s="43" t="str">
        <f>Scores!U7</f>
        <v>D</v>
      </c>
      <c r="V4" s="43" t="str">
        <f>Scores!V7</f>
        <v>C</v>
      </c>
      <c r="W4" s="43" t="str">
        <f>Scores!W7</f>
        <v>E</v>
      </c>
      <c r="X4" s="43" t="str">
        <f>Scores!X7</f>
        <v>A</v>
      </c>
      <c r="Y4" s="43" t="str">
        <f>Scores!Y7</f>
        <v>C</v>
      </c>
      <c r="Z4" s="43" t="str">
        <f>Scores!Z7</f>
        <v>D</v>
      </c>
      <c r="AA4" s="43" t="str">
        <f>Scores!AA7</f>
        <v>A</v>
      </c>
      <c r="AB4" s="43" t="str">
        <f>Scores!AB7</f>
        <v>B</v>
      </c>
      <c r="AC4" s="43" t="str">
        <f>Scores!AC7</f>
        <v>B</v>
      </c>
      <c r="AD4" s="43" t="str">
        <f>Scores!AD7</f>
        <v>E</v>
      </c>
      <c r="AE4" s="43" t="str">
        <f>Scores!AE7</f>
        <v>A</v>
      </c>
      <c r="AF4" s="43" t="str">
        <f>Scores!AF7</f>
        <v>C</v>
      </c>
      <c r="AG4" s="44" t="s">
        <v>47</v>
      </c>
    </row>
    <row r="5" spans="1:33">
      <c r="A5" s="4">
        <v>1</v>
      </c>
      <c r="B5" s="103"/>
      <c r="C5" s="41">
        <f>IF(Scores!C8=Scores!C$7,1,0)</f>
        <v>1</v>
      </c>
      <c r="D5" s="41">
        <f>IF(Scores!D8=Scores!D$7,1,0)</f>
        <v>1</v>
      </c>
      <c r="E5" s="41">
        <f>IF(Scores!E8=Scores!E$7,1,0)</f>
        <v>1</v>
      </c>
      <c r="F5" s="41">
        <f>IF(Scores!F8=Scores!F$7,1,0)</f>
        <v>1</v>
      </c>
      <c r="G5" s="41">
        <f>IF(Scores!G8=Scores!G$7,1,0)</f>
        <v>0</v>
      </c>
      <c r="H5" s="41">
        <f>IF(Scores!H8=Scores!H$7,1,0)</f>
        <v>1</v>
      </c>
      <c r="I5" s="41">
        <f>IF(Scores!I8=Scores!I$7,1,0)</f>
        <v>1</v>
      </c>
      <c r="J5" s="41">
        <f>IF(Scores!J8=Scores!J$7,1,0)</f>
        <v>1</v>
      </c>
      <c r="K5" s="41">
        <f>IF(Scores!K8=Scores!K$7,1,0)</f>
        <v>1</v>
      </c>
      <c r="L5" s="41">
        <f>IF(Scores!L8=Scores!L$7,1,0)</f>
        <v>1</v>
      </c>
      <c r="M5" s="41">
        <f>IF(Scores!M8=Scores!M$7,1,0)</f>
        <v>1</v>
      </c>
      <c r="N5" s="41">
        <f>IF(Scores!N8=Scores!N$7,1,0)</f>
        <v>1</v>
      </c>
      <c r="O5" s="41">
        <f>IF(Scores!O8=Scores!O$7,1,0)</f>
        <v>0</v>
      </c>
      <c r="P5" s="41">
        <f>IF(Scores!P8=Scores!P$7,1,0)</f>
        <v>1</v>
      </c>
      <c r="Q5" s="41">
        <f>IF(Scores!Q8=Scores!Q$7,1,0)</f>
        <v>0</v>
      </c>
      <c r="R5" s="41">
        <f>IF(Scores!R8=Scores!R$7,1,0)</f>
        <v>1</v>
      </c>
      <c r="S5" s="41">
        <f>IF(Scores!S8=Scores!S$7,1,0)</f>
        <v>1</v>
      </c>
      <c r="T5" s="41">
        <f>IF(Scores!T8=Scores!T$7,1,0)</f>
        <v>1</v>
      </c>
      <c r="U5" s="41">
        <f>IF(Scores!U8=Scores!U$7,1,0)</f>
        <v>1</v>
      </c>
      <c r="V5" s="41">
        <f>IF(Scores!V8=Scores!V$7,1,0)</f>
        <v>0</v>
      </c>
      <c r="W5" s="41">
        <f>IF(Scores!W8=Scores!W$7,1,0)</f>
        <v>1</v>
      </c>
      <c r="X5" s="41">
        <f>IF(Scores!X8=Scores!X$7,1,0)</f>
        <v>1</v>
      </c>
      <c r="Y5" s="41">
        <f>IF(Scores!Y8=Scores!Y$7,1,0)</f>
        <v>1</v>
      </c>
      <c r="Z5" s="41">
        <f>IF(Scores!Z8=Scores!Z$7,1,0)</f>
        <v>1</v>
      </c>
      <c r="AA5" s="41">
        <f>IF(Scores!AA8=Scores!AA$7,1,0)</f>
        <v>0</v>
      </c>
      <c r="AB5" s="41">
        <f>IF(Scores!AB8=Scores!AB$7,1,0)</f>
        <v>1</v>
      </c>
      <c r="AC5" s="41">
        <f>IF(Scores!AC8=Scores!AC$7,1,0)</f>
        <v>1</v>
      </c>
      <c r="AD5" s="41">
        <f>IF(Scores!AD8=Scores!AD$7,1,0)</f>
        <v>0</v>
      </c>
      <c r="AE5" s="41">
        <f>IF(Scores!AE8=Scores!AE$7,1,0)</f>
        <v>1</v>
      </c>
      <c r="AF5" s="41">
        <f>IF(Scores!AF8=Scores!AF$7,1,0)</f>
        <v>0</v>
      </c>
      <c r="AG5" s="41">
        <f t="shared" ref="AG5:AG43" si="0">SUM(C5:V5)</f>
        <v>16</v>
      </c>
    </row>
    <row r="6" spans="1:33">
      <c r="A6" s="101">
        <v>2</v>
      </c>
      <c r="C6" s="102">
        <f>IF(Scores!C9=Scores!C$7,1,0)</f>
        <v>1</v>
      </c>
      <c r="D6" s="41">
        <f>IF(Scores!D9=Scores!D$7,1,0)</f>
        <v>1</v>
      </c>
      <c r="E6" s="41">
        <f>IF(Scores!E9=Scores!E$7,1,0)</f>
        <v>0</v>
      </c>
      <c r="F6" s="41">
        <f>IF(Scores!F9=Scores!F$7,1,0)</f>
        <v>1</v>
      </c>
      <c r="G6" s="41">
        <f>IF(Scores!G9=Scores!G$7,1,0)</f>
        <v>1</v>
      </c>
      <c r="H6" s="41">
        <f>IF(Scores!H9=Scores!H$7,1,0)</f>
        <v>1</v>
      </c>
      <c r="I6" s="41">
        <f>IF(Scores!I9=Scores!I$7,1,0)</f>
        <v>1</v>
      </c>
      <c r="J6" s="41">
        <f>IF(Scores!J9=Scores!J$7,1,0)</f>
        <v>1</v>
      </c>
      <c r="K6" s="41">
        <f>IF(Scores!K9=Scores!K$7,1,0)</f>
        <v>0</v>
      </c>
      <c r="L6" s="41">
        <f>IF(Scores!L9=Scores!L$7,1,0)</f>
        <v>0</v>
      </c>
      <c r="M6" s="41">
        <f>IF(Scores!M9=Scores!M$7,1,0)</f>
        <v>1</v>
      </c>
      <c r="N6" s="41">
        <f>IF(Scores!N9=Scores!N$7,1,0)</f>
        <v>0</v>
      </c>
      <c r="O6" s="41">
        <f>IF(Scores!O9=Scores!O$7,1,0)</f>
        <v>1</v>
      </c>
      <c r="P6" s="41">
        <f>IF(Scores!P9=Scores!P$7,1,0)</f>
        <v>1</v>
      </c>
      <c r="Q6" s="41">
        <f>IF(Scores!Q9=Scores!Q$7,1,0)</f>
        <v>1</v>
      </c>
      <c r="R6" s="41">
        <f>IF(Scores!R9=Scores!R$7,1,0)</f>
        <v>1</v>
      </c>
      <c r="S6" s="41">
        <f>IF(Scores!S9=Scores!S$7,1,0)</f>
        <v>1</v>
      </c>
      <c r="T6" s="41">
        <f>IF(Scores!T9=Scores!T$7,1,0)</f>
        <v>0</v>
      </c>
      <c r="U6" s="41">
        <f>IF(Scores!U9=Scores!U$7,1,0)</f>
        <v>1</v>
      </c>
      <c r="V6" s="41">
        <f>IF(Scores!V9=Scores!V$7,1,0)</f>
        <v>1</v>
      </c>
      <c r="W6" s="41">
        <f>IF(Scores!W9=Scores!W$7,1,0)</f>
        <v>1</v>
      </c>
      <c r="X6" s="41">
        <f>IF(Scores!X9=Scores!X$7,1,0)</f>
        <v>0</v>
      </c>
      <c r="Y6" s="41">
        <f>IF(Scores!Y9=Scores!Y$7,1,0)</f>
        <v>0</v>
      </c>
      <c r="Z6" s="41">
        <f>IF(Scores!Z9=Scores!Z$7,1,0)</f>
        <v>1</v>
      </c>
      <c r="AA6" s="41">
        <f>IF(Scores!AA9=Scores!AA$7,1,0)</f>
        <v>1</v>
      </c>
      <c r="AB6" s="41">
        <f>IF(Scores!AB9=Scores!AB$7,1,0)</f>
        <v>1</v>
      </c>
      <c r="AC6" s="41">
        <f>IF(Scores!AC9=Scores!AC$7,1,0)</f>
        <v>1</v>
      </c>
      <c r="AD6" s="41">
        <f>IF(Scores!AD9=Scores!AD$7,1,0)</f>
        <v>1</v>
      </c>
      <c r="AE6" s="41">
        <f>IF(Scores!AE9=Scores!AE$7,1,0)</f>
        <v>0</v>
      </c>
      <c r="AF6" s="41">
        <f>IF(Scores!AF9=Scores!AF$7,1,0)</f>
        <v>0</v>
      </c>
      <c r="AG6" s="41">
        <f t="shared" si="0"/>
        <v>15</v>
      </c>
    </row>
    <row r="7" spans="1:33">
      <c r="A7" s="101">
        <v>3</v>
      </c>
      <c r="C7" s="102">
        <f>IF(Scores!C10=Scores!C$7,1,0)</f>
        <v>1</v>
      </c>
      <c r="D7" s="41">
        <f>IF(Scores!D10=Scores!D$7,1,0)</f>
        <v>1</v>
      </c>
      <c r="E7" s="41">
        <f>IF(Scores!E10=Scores!E$7,1,0)</f>
        <v>1</v>
      </c>
      <c r="F7" s="41">
        <f>IF(Scores!F10=Scores!F$7,1,0)</f>
        <v>0</v>
      </c>
      <c r="G7" s="41">
        <f>IF(Scores!G10=Scores!G$7,1,0)</f>
        <v>0</v>
      </c>
      <c r="H7" s="41">
        <f>IF(Scores!H10=Scores!H$7,1,0)</f>
        <v>0</v>
      </c>
      <c r="I7" s="41">
        <f>IF(Scores!I10=Scores!I$7,1,0)</f>
        <v>1</v>
      </c>
      <c r="J7" s="41">
        <f>IF(Scores!J10=Scores!J$7,1,0)</f>
        <v>1</v>
      </c>
      <c r="K7" s="41">
        <f>IF(Scores!K10=Scores!K$7,1,0)</f>
        <v>0</v>
      </c>
      <c r="L7" s="41">
        <f>IF(Scores!L10=Scores!L$7,1,0)</f>
        <v>1</v>
      </c>
      <c r="M7" s="41">
        <f>IF(Scores!M10=Scores!M$7,1,0)</f>
        <v>1</v>
      </c>
      <c r="N7" s="41">
        <f>IF(Scores!N10=Scores!N$7,1,0)</f>
        <v>1</v>
      </c>
      <c r="O7" s="41">
        <f>IF(Scores!O10=Scores!O$7,1,0)</f>
        <v>0</v>
      </c>
      <c r="P7" s="41">
        <f>IF(Scores!P10=Scores!P$7,1,0)</f>
        <v>1</v>
      </c>
      <c r="Q7" s="41">
        <f>IF(Scores!Q10=Scores!Q$7,1,0)</f>
        <v>1</v>
      </c>
      <c r="R7" s="41">
        <f>IF(Scores!R10=Scores!R$7,1,0)</f>
        <v>1</v>
      </c>
      <c r="S7" s="41">
        <f>IF(Scores!S10=Scores!S$7,1,0)</f>
        <v>1</v>
      </c>
      <c r="T7" s="41">
        <f>IF(Scores!T10=Scores!T$7,1,0)</f>
        <v>0</v>
      </c>
      <c r="U7" s="41">
        <f>IF(Scores!U10=Scores!U$7,1,0)</f>
        <v>1</v>
      </c>
      <c r="V7" s="41">
        <f>IF(Scores!V10=Scores!V$7,1,0)</f>
        <v>1</v>
      </c>
      <c r="W7" s="41">
        <f>IF(Scores!W10=Scores!W$7,1,0)</f>
        <v>1</v>
      </c>
      <c r="X7" s="41">
        <f>IF(Scores!X10=Scores!X$7,1,0)</f>
        <v>1</v>
      </c>
      <c r="Y7" s="41">
        <f>IF(Scores!Y10=Scores!Y$7,1,0)</f>
        <v>1</v>
      </c>
      <c r="Z7" s="41">
        <f>IF(Scores!Z10=Scores!Z$7,1,0)</f>
        <v>0</v>
      </c>
      <c r="AA7" s="41">
        <f>IF(Scores!AA10=Scores!AA$7,1,0)</f>
        <v>0</v>
      </c>
      <c r="AB7" s="41">
        <f>IF(Scores!AB10=Scores!AB$7,1,0)</f>
        <v>0</v>
      </c>
      <c r="AC7" s="41">
        <f>IF(Scores!AC10=Scores!AC$7,1,0)</f>
        <v>0</v>
      </c>
      <c r="AD7" s="41">
        <f>IF(Scores!AD10=Scores!AD$7,1,0)</f>
        <v>1</v>
      </c>
      <c r="AE7" s="41">
        <f>IF(Scores!AE10=Scores!AE$7,1,0)</f>
        <v>0</v>
      </c>
      <c r="AF7" s="41">
        <f>IF(Scores!AF10=Scores!AF$7,1,0)</f>
        <v>1</v>
      </c>
      <c r="AG7" s="41">
        <f t="shared" si="0"/>
        <v>14</v>
      </c>
    </row>
    <row r="8" spans="1:33">
      <c r="A8" s="101">
        <v>4</v>
      </c>
      <c r="C8" s="102">
        <f>IF(Scores!C11=Scores!C$7,1,0)</f>
        <v>1</v>
      </c>
      <c r="D8" s="41">
        <f>IF(Scores!D11=Scores!D$7,1,0)</f>
        <v>0</v>
      </c>
      <c r="E8" s="41">
        <f>IF(Scores!E11=Scores!E$7,1,0)</f>
        <v>0</v>
      </c>
      <c r="F8" s="41">
        <f>IF(Scores!F11=Scores!F$7,1,0)</f>
        <v>1</v>
      </c>
      <c r="G8" s="41">
        <f>IF(Scores!G11=Scores!G$7,1,0)</f>
        <v>1</v>
      </c>
      <c r="H8" s="41">
        <f>IF(Scores!H11=Scores!H$7,1,0)</f>
        <v>0</v>
      </c>
      <c r="I8" s="41">
        <f>IF(Scores!I11=Scores!I$7,1,0)</f>
        <v>1</v>
      </c>
      <c r="J8" s="41">
        <f>IF(Scores!J11=Scores!J$7,1,0)</f>
        <v>1</v>
      </c>
      <c r="K8" s="41">
        <f>IF(Scores!K11=Scores!K$7,1,0)</f>
        <v>1</v>
      </c>
      <c r="L8" s="41">
        <f>IF(Scores!L11=Scores!L$7,1,0)</f>
        <v>0</v>
      </c>
      <c r="M8" s="41">
        <f>IF(Scores!M11=Scores!M$7,1,0)</f>
        <v>1</v>
      </c>
      <c r="N8" s="41">
        <f>IF(Scores!N11=Scores!N$7,1,0)</f>
        <v>1</v>
      </c>
      <c r="O8" s="41">
        <f>IF(Scores!O11=Scores!O$7,1,0)</f>
        <v>1</v>
      </c>
      <c r="P8" s="41">
        <f>IF(Scores!P11=Scores!P$7,1,0)</f>
        <v>0</v>
      </c>
      <c r="Q8" s="41">
        <f>IF(Scores!Q11=Scores!Q$7,1,0)</f>
        <v>1</v>
      </c>
      <c r="R8" s="41">
        <f>IF(Scores!R11=Scores!R$7,1,0)</f>
        <v>0</v>
      </c>
      <c r="S8" s="41">
        <f>IF(Scores!S11=Scores!S$7,1,0)</f>
        <v>1</v>
      </c>
      <c r="T8" s="41">
        <f>IF(Scores!T11=Scores!T$7,1,0)</f>
        <v>1</v>
      </c>
      <c r="U8" s="41">
        <f>IF(Scores!U11=Scores!U$7,1,0)</f>
        <v>1</v>
      </c>
      <c r="V8" s="41">
        <f>IF(Scores!V11=Scores!V$7,1,0)</f>
        <v>1</v>
      </c>
      <c r="W8" s="41">
        <f>IF(Scores!W11=Scores!W$7,1,0)</f>
        <v>1</v>
      </c>
      <c r="X8" s="41">
        <f>IF(Scores!X11=Scores!X$7,1,0)</f>
        <v>0</v>
      </c>
      <c r="Y8" s="41">
        <f>IF(Scores!Y11=Scores!Y$7,1,0)</f>
        <v>0</v>
      </c>
      <c r="Z8" s="41">
        <f>IF(Scores!Z11=Scores!Z$7,1,0)</f>
        <v>1</v>
      </c>
      <c r="AA8" s="41">
        <f>IF(Scores!AA11=Scores!AA$7,1,0)</f>
        <v>1</v>
      </c>
      <c r="AB8" s="41">
        <f>IF(Scores!AB11=Scores!AB$7,1,0)</f>
        <v>0</v>
      </c>
      <c r="AC8" s="41">
        <f>IF(Scores!AC11=Scores!AC$7,1,0)</f>
        <v>1</v>
      </c>
      <c r="AD8" s="41">
        <f>IF(Scores!AD11=Scores!AD$7,1,0)</f>
        <v>0</v>
      </c>
      <c r="AE8" s="41">
        <f>IF(Scores!AE11=Scores!AE$7,1,0)</f>
        <v>1</v>
      </c>
      <c r="AF8" s="41">
        <f>IF(Scores!AF11=Scores!AF$7,1,0)</f>
        <v>0</v>
      </c>
      <c r="AG8" s="41">
        <f t="shared" si="0"/>
        <v>14</v>
      </c>
    </row>
    <row r="9" spans="1:33">
      <c r="A9" s="101">
        <v>5</v>
      </c>
      <c r="C9" s="102">
        <f>IF(Scores!C12=Scores!C$7,1,0)</f>
        <v>1</v>
      </c>
      <c r="D9" s="41">
        <f>IF(Scores!D12=Scores!D$7,1,0)</f>
        <v>0</v>
      </c>
      <c r="E9" s="41">
        <f>IF(Scores!E12=Scores!E$7,1,0)</f>
        <v>1</v>
      </c>
      <c r="F9" s="41">
        <f>IF(Scores!F12=Scores!F$7,1,0)</f>
        <v>0</v>
      </c>
      <c r="G9" s="41">
        <f>IF(Scores!G12=Scores!G$7,1,0)</f>
        <v>1</v>
      </c>
      <c r="H9" s="41">
        <f>IF(Scores!H12=Scores!H$7,1,0)</f>
        <v>0</v>
      </c>
      <c r="I9" s="41">
        <f>IF(Scores!I12=Scores!I$7,1,0)</f>
        <v>1</v>
      </c>
      <c r="J9" s="41">
        <f>IF(Scores!J12=Scores!J$7,1,0)</f>
        <v>1</v>
      </c>
      <c r="K9" s="41">
        <f>IF(Scores!K12=Scores!K$7,1,0)</f>
        <v>0</v>
      </c>
      <c r="L9" s="41">
        <f>IF(Scores!L12=Scores!L$7,1,0)</f>
        <v>1</v>
      </c>
      <c r="M9" s="41">
        <f>IF(Scores!M12=Scores!M$7,1,0)</f>
        <v>1</v>
      </c>
      <c r="N9" s="41">
        <f>IF(Scores!N12=Scores!N$7,1,0)</f>
        <v>1</v>
      </c>
      <c r="O9" s="41">
        <f>IF(Scores!O12=Scores!O$7,1,0)</f>
        <v>1</v>
      </c>
      <c r="P9" s="41">
        <f>IF(Scores!P12=Scores!P$7,1,0)</f>
        <v>1</v>
      </c>
      <c r="Q9" s="41">
        <f>IF(Scores!Q12=Scores!Q$7,1,0)</f>
        <v>1</v>
      </c>
      <c r="R9" s="41">
        <f>IF(Scores!R12=Scores!R$7,1,0)</f>
        <v>1</v>
      </c>
      <c r="S9" s="41">
        <f>IF(Scores!S12=Scores!S$7,1,0)</f>
        <v>1</v>
      </c>
      <c r="T9" s="41">
        <f>IF(Scores!T12=Scores!T$7,1,0)</f>
        <v>0</v>
      </c>
      <c r="U9" s="41">
        <f>IF(Scores!U12=Scores!U$7,1,0)</f>
        <v>0</v>
      </c>
      <c r="V9" s="41">
        <f>IF(Scores!V12=Scores!V$7,1,0)</f>
        <v>1</v>
      </c>
      <c r="W9" s="41">
        <f>IF(Scores!W12=Scores!W$7,1,0)</f>
        <v>1</v>
      </c>
      <c r="X9" s="41">
        <f>IF(Scores!X12=Scores!X$7,1,0)</f>
        <v>0</v>
      </c>
      <c r="Y9" s="41">
        <f>IF(Scores!Y12=Scores!Y$7,1,0)</f>
        <v>1</v>
      </c>
      <c r="Z9" s="41">
        <f>IF(Scores!Z12=Scores!Z$7,1,0)</f>
        <v>0</v>
      </c>
      <c r="AA9" s="41">
        <f>IF(Scores!AA12=Scores!AA$7,1,0)</f>
        <v>1</v>
      </c>
      <c r="AB9" s="41">
        <f>IF(Scores!AB12=Scores!AB$7,1,0)</f>
        <v>0</v>
      </c>
      <c r="AC9" s="41">
        <f>IF(Scores!AC12=Scores!AC$7,1,0)</f>
        <v>1</v>
      </c>
      <c r="AD9" s="41">
        <f>IF(Scores!AD12=Scores!AD$7,1,0)</f>
        <v>1</v>
      </c>
      <c r="AE9" s="41">
        <f>IF(Scores!AE12=Scores!AE$7,1,0)</f>
        <v>0</v>
      </c>
      <c r="AF9" s="41">
        <f>IF(Scores!AF12=Scores!AF$7,1,0)</f>
        <v>1</v>
      </c>
      <c r="AG9" s="41">
        <f t="shared" si="0"/>
        <v>14</v>
      </c>
    </row>
    <row r="10" spans="1:33">
      <c r="A10" s="101">
        <v>6</v>
      </c>
      <c r="C10" s="102">
        <f>IF(Scores!C13=Scores!C$7,1,0)</f>
        <v>1</v>
      </c>
      <c r="D10" s="41">
        <f>IF(Scores!D13=Scores!D$7,1,0)</f>
        <v>0</v>
      </c>
      <c r="E10" s="41">
        <f>IF(Scores!E13=Scores!E$7,1,0)</f>
        <v>0</v>
      </c>
      <c r="F10" s="41">
        <f>IF(Scores!F13=Scores!F$7,1,0)</f>
        <v>0</v>
      </c>
      <c r="G10" s="41">
        <f>IF(Scores!G13=Scores!G$7,1,0)</f>
        <v>1</v>
      </c>
      <c r="H10" s="41">
        <f>IF(Scores!H13=Scores!H$7,1,0)</f>
        <v>1</v>
      </c>
      <c r="I10" s="41">
        <f>IF(Scores!I13=Scores!I$7,1,0)</f>
        <v>1</v>
      </c>
      <c r="J10" s="41">
        <f>IF(Scores!J13=Scores!J$7,1,0)</f>
        <v>1</v>
      </c>
      <c r="K10" s="41">
        <f>IF(Scores!K13=Scores!K$7,1,0)</f>
        <v>1</v>
      </c>
      <c r="L10" s="41">
        <f>IF(Scores!L13=Scores!L$7,1,0)</f>
        <v>1</v>
      </c>
      <c r="M10" s="41">
        <f>IF(Scores!M13=Scores!M$7,1,0)</f>
        <v>0</v>
      </c>
      <c r="N10" s="41">
        <f>IF(Scores!N13=Scores!N$7,1,0)</f>
        <v>1</v>
      </c>
      <c r="O10" s="41">
        <f>IF(Scores!O13=Scores!O$7,1,0)</f>
        <v>1</v>
      </c>
      <c r="P10" s="41">
        <f>IF(Scores!P13=Scores!P$7,1,0)</f>
        <v>1</v>
      </c>
      <c r="Q10" s="41">
        <f>IF(Scores!Q13=Scores!Q$7,1,0)</f>
        <v>0</v>
      </c>
      <c r="R10" s="41">
        <f>IF(Scores!R13=Scores!R$7,1,0)</f>
        <v>0</v>
      </c>
      <c r="S10" s="41">
        <f>IF(Scores!S13=Scores!S$7,1,0)</f>
        <v>1</v>
      </c>
      <c r="T10" s="41">
        <f>IF(Scores!T13=Scores!T$7,1,0)</f>
        <v>1</v>
      </c>
      <c r="U10" s="41">
        <f>IF(Scores!U13=Scores!U$7,1,0)</f>
        <v>1</v>
      </c>
      <c r="V10" s="41">
        <f>IF(Scores!V13=Scores!V$7,1,0)</f>
        <v>1</v>
      </c>
      <c r="W10" s="41">
        <f>IF(Scores!W13=Scores!W$7,1,0)</f>
        <v>1</v>
      </c>
      <c r="X10" s="41">
        <f>IF(Scores!X13=Scores!X$7,1,0)</f>
        <v>0</v>
      </c>
      <c r="Y10" s="41">
        <f>IF(Scores!Y13=Scores!Y$7,1,0)</f>
        <v>0</v>
      </c>
      <c r="Z10" s="41">
        <f>IF(Scores!Z13=Scores!Z$7,1,0)</f>
        <v>0</v>
      </c>
      <c r="AA10" s="41">
        <f>IF(Scores!AA13=Scores!AA$7,1,0)</f>
        <v>1</v>
      </c>
      <c r="AB10" s="41">
        <f>IF(Scores!AB13=Scores!AB$7,1,0)</f>
        <v>1</v>
      </c>
      <c r="AC10" s="41">
        <f>IF(Scores!AC13=Scores!AC$7,1,0)</f>
        <v>0</v>
      </c>
      <c r="AD10" s="41">
        <f>IF(Scores!AD13=Scores!AD$7,1,0)</f>
        <v>1</v>
      </c>
      <c r="AE10" s="41">
        <f>IF(Scores!AE13=Scores!AE$7,1,0)</f>
        <v>1</v>
      </c>
      <c r="AF10" s="41">
        <f>IF(Scores!AF13=Scores!AF$7,1,0)</f>
        <v>0</v>
      </c>
      <c r="AG10" s="41">
        <f t="shared" si="0"/>
        <v>14</v>
      </c>
    </row>
    <row r="11" spans="1:33">
      <c r="A11" s="101">
        <v>7</v>
      </c>
      <c r="C11" s="102">
        <f>IF(Scores!C14=Scores!C$7,1,0)</f>
        <v>0</v>
      </c>
      <c r="D11" s="41">
        <f>IF(Scores!D14=Scores!D$7,1,0)</f>
        <v>1</v>
      </c>
      <c r="E11" s="41">
        <f>IF(Scores!E14=Scores!E$7,1,0)</f>
        <v>1</v>
      </c>
      <c r="F11" s="41">
        <f>IF(Scores!F14=Scores!F$7,1,0)</f>
        <v>1</v>
      </c>
      <c r="G11" s="41">
        <f>IF(Scores!G14=Scores!G$7,1,0)</f>
        <v>0</v>
      </c>
      <c r="H11" s="41">
        <f>IF(Scores!H14=Scores!H$7,1,0)</f>
        <v>0</v>
      </c>
      <c r="I11" s="41">
        <f>IF(Scores!I14=Scores!I$7,1,0)</f>
        <v>0</v>
      </c>
      <c r="J11" s="41">
        <f>IF(Scores!J14=Scores!J$7,1,0)</f>
        <v>0</v>
      </c>
      <c r="K11" s="41">
        <f>IF(Scores!K14=Scores!K$7,1,0)</f>
        <v>1</v>
      </c>
      <c r="L11" s="41">
        <f>IF(Scores!L14=Scores!L$7,1,0)</f>
        <v>1</v>
      </c>
      <c r="M11" s="41">
        <f>IF(Scores!M14=Scores!M$7,1,0)</f>
        <v>1</v>
      </c>
      <c r="N11" s="41">
        <f>IF(Scores!N14=Scores!N$7,1,0)</f>
        <v>1</v>
      </c>
      <c r="O11" s="41">
        <f>IF(Scores!O14=Scores!O$7,1,0)</f>
        <v>0</v>
      </c>
      <c r="P11" s="41">
        <f>IF(Scores!P14=Scores!P$7,1,0)</f>
        <v>1</v>
      </c>
      <c r="Q11" s="41">
        <f>IF(Scores!Q14=Scores!Q$7,1,0)</f>
        <v>1</v>
      </c>
      <c r="R11" s="41">
        <f>IF(Scores!R14=Scores!R$7,1,0)</f>
        <v>1</v>
      </c>
      <c r="S11" s="41">
        <f>IF(Scores!S14=Scores!S$7,1,0)</f>
        <v>1</v>
      </c>
      <c r="T11" s="41">
        <f>IF(Scores!T14=Scores!T$7,1,0)</f>
        <v>0</v>
      </c>
      <c r="U11" s="41">
        <f>IF(Scores!U14=Scores!U$7,1,0)</f>
        <v>1</v>
      </c>
      <c r="V11" s="41">
        <f>IF(Scores!V14=Scores!V$7,1,0)</f>
        <v>1</v>
      </c>
      <c r="W11" s="41">
        <f>IF(Scores!W14=Scores!W$7,1,0)</f>
        <v>0</v>
      </c>
      <c r="X11" s="41">
        <f>IF(Scores!X14=Scores!X$7,1,0)</f>
        <v>0</v>
      </c>
      <c r="Y11" s="41">
        <f>IF(Scores!Y14=Scores!Y$7,1,0)</f>
        <v>1</v>
      </c>
      <c r="Z11" s="41">
        <f>IF(Scores!Z14=Scores!Z$7,1,0)</f>
        <v>1</v>
      </c>
      <c r="AA11" s="41">
        <f>IF(Scores!AA14=Scores!AA$7,1,0)</f>
        <v>0</v>
      </c>
      <c r="AB11" s="41">
        <f>IF(Scores!AB14=Scores!AB$7,1,0)</f>
        <v>0</v>
      </c>
      <c r="AC11" s="41">
        <f>IF(Scores!AC14=Scores!AC$7,1,0)</f>
        <v>0</v>
      </c>
      <c r="AD11" s="41">
        <f>IF(Scores!AD14=Scores!AD$7,1,0)</f>
        <v>0</v>
      </c>
      <c r="AE11" s="41">
        <f>IF(Scores!AE14=Scores!AE$7,1,0)</f>
        <v>1</v>
      </c>
      <c r="AF11" s="41">
        <f>IF(Scores!AF14=Scores!AF$7,1,0)</f>
        <v>1</v>
      </c>
      <c r="AG11" s="41">
        <f t="shared" si="0"/>
        <v>13</v>
      </c>
    </row>
    <row r="12" spans="1:33">
      <c r="A12" s="101">
        <v>8</v>
      </c>
      <c r="C12" s="102">
        <f>IF(Scores!C15=Scores!C$7,1,0)</f>
        <v>1</v>
      </c>
      <c r="D12" s="41">
        <f>IF(Scores!D15=Scores!D$7,1,0)</f>
        <v>1</v>
      </c>
      <c r="E12" s="41">
        <f>IF(Scores!E15=Scores!E$7,1,0)</f>
        <v>0</v>
      </c>
      <c r="F12" s="41">
        <f>IF(Scores!F15=Scores!F$7,1,0)</f>
        <v>0</v>
      </c>
      <c r="G12" s="41">
        <f>IF(Scores!G15=Scores!G$7,1,0)</f>
        <v>1</v>
      </c>
      <c r="H12" s="41">
        <f>IF(Scores!H15=Scores!H$7,1,0)</f>
        <v>1</v>
      </c>
      <c r="I12" s="41">
        <f>IF(Scores!I15=Scores!I$7,1,0)</f>
        <v>1</v>
      </c>
      <c r="J12" s="41">
        <f>IF(Scores!J15=Scores!J$7,1,0)</f>
        <v>1</v>
      </c>
      <c r="K12" s="41">
        <f>IF(Scores!K15=Scores!K$7,1,0)</f>
        <v>1</v>
      </c>
      <c r="L12" s="41">
        <f>IF(Scores!L15=Scores!L$7,1,0)</f>
        <v>0</v>
      </c>
      <c r="M12" s="41">
        <f>IF(Scores!M15=Scores!M$7,1,0)</f>
        <v>1</v>
      </c>
      <c r="N12" s="41">
        <f>IF(Scores!N15=Scores!N$7,1,0)</f>
        <v>1</v>
      </c>
      <c r="O12" s="41">
        <f>IF(Scores!O15=Scores!O$7,1,0)</f>
        <v>0</v>
      </c>
      <c r="P12" s="41">
        <f>IF(Scores!P15=Scores!P$7,1,0)</f>
        <v>0</v>
      </c>
      <c r="Q12" s="41">
        <f>IF(Scores!Q15=Scores!Q$7,1,0)</f>
        <v>0</v>
      </c>
      <c r="R12" s="41">
        <f>IF(Scores!R15=Scores!R$7,1,0)</f>
        <v>1</v>
      </c>
      <c r="S12" s="41">
        <f>IF(Scores!S15=Scores!S$7,1,0)</f>
        <v>0</v>
      </c>
      <c r="T12" s="41">
        <f>IF(Scores!T15=Scores!T$7,1,0)</f>
        <v>1</v>
      </c>
      <c r="U12" s="41">
        <f>IF(Scores!U15=Scores!U$7,1,0)</f>
        <v>1</v>
      </c>
      <c r="V12" s="41">
        <f>IF(Scores!V15=Scores!V$7,1,0)</f>
        <v>1</v>
      </c>
      <c r="W12" s="41">
        <f>IF(Scores!W15=Scores!W$7,1,0)</f>
        <v>1</v>
      </c>
      <c r="X12" s="41">
        <f>IF(Scores!X15=Scores!X$7,1,0)</f>
        <v>0</v>
      </c>
      <c r="Y12" s="41">
        <f>IF(Scores!Y15=Scores!Y$7,1,0)</f>
        <v>0</v>
      </c>
      <c r="Z12" s="41">
        <f>IF(Scores!Z15=Scores!Z$7,1,0)</f>
        <v>0</v>
      </c>
      <c r="AA12" s="41">
        <f>IF(Scores!AA15=Scores!AA$7,1,0)</f>
        <v>1</v>
      </c>
      <c r="AB12" s="41">
        <f>IF(Scores!AB15=Scores!AB$7,1,0)</f>
        <v>1</v>
      </c>
      <c r="AC12" s="41">
        <f>IF(Scores!AC15=Scores!AC$7,1,0)</f>
        <v>1</v>
      </c>
      <c r="AD12" s="41">
        <f>IF(Scores!AD15=Scores!AD$7,1,0)</f>
        <v>1</v>
      </c>
      <c r="AE12" s="41">
        <f>IF(Scores!AE15=Scores!AE$7,1,0)</f>
        <v>0</v>
      </c>
      <c r="AF12" s="41">
        <f>IF(Scores!AF15=Scores!AF$7,1,0)</f>
        <v>0</v>
      </c>
      <c r="AG12" s="41">
        <f t="shared" si="0"/>
        <v>13</v>
      </c>
    </row>
    <row r="13" spans="1:33">
      <c r="A13" s="101">
        <v>9</v>
      </c>
      <c r="C13" s="102">
        <f>IF(Scores!C16=Scores!C$7,1,0)</f>
        <v>1</v>
      </c>
      <c r="D13" s="41">
        <f>IF(Scores!D16=Scores!D$7,1,0)</f>
        <v>0</v>
      </c>
      <c r="E13" s="41">
        <f>IF(Scores!E16=Scores!E$7,1,0)</f>
        <v>0</v>
      </c>
      <c r="F13" s="41">
        <f>IF(Scores!F16=Scores!F$7,1,0)</f>
        <v>1</v>
      </c>
      <c r="G13" s="41">
        <f>IF(Scores!G16=Scores!G$7,1,0)</f>
        <v>0</v>
      </c>
      <c r="H13" s="41">
        <f>IF(Scores!H16=Scores!H$7,1,0)</f>
        <v>1</v>
      </c>
      <c r="I13" s="41">
        <f>IF(Scores!I16=Scores!I$7,1,0)</f>
        <v>0</v>
      </c>
      <c r="J13" s="41">
        <f>IF(Scores!J16=Scores!J$7,1,0)</f>
        <v>1</v>
      </c>
      <c r="K13" s="41">
        <f>IF(Scores!K16=Scores!K$7,1,0)</f>
        <v>1</v>
      </c>
      <c r="L13" s="41">
        <f>IF(Scores!L16=Scores!L$7,1,0)</f>
        <v>0</v>
      </c>
      <c r="M13" s="41">
        <f>IF(Scores!M16=Scores!M$7,1,0)</f>
        <v>1</v>
      </c>
      <c r="N13" s="41">
        <f>IF(Scores!N16=Scores!N$7,1,0)</f>
        <v>0</v>
      </c>
      <c r="O13" s="41">
        <f>IF(Scores!O16=Scores!O$7,1,0)</f>
        <v>0</v>
      </c>
      <c r="P13" s="41">
        <f>IF(Scores!P16=Scores!P$7,1,0)</f>
        <v>1</v>
      </c>
      <c r="Q13" s="41">
        <f>IF(Scores!Q16=Scores!Q$7,1,0)</f>
        <v>0</v>
      </c>
      <c r="R13" s="41">
        <f>IF(Scores!R16=Scores!R$7,1,0)</f>
        <v>1</v>
      </c>
      <c r="S13" s="41">
        <f>IF(Scores!S16=Scores!S$7,1,0)</f>
        <v>1</v>
      </c>
      <c r="T13" s="41">
        <f>IF(Scores!T16=Scores!T$7,1,0)</f>
        <v>1</v>
      </c>
      <c r="U13" s="41">
        <f>IF(Scores!U16=Scores!U$7,1,0)</f>
        <v>1</v>
      </c>
      <c r="V13" s="41">
        <f>IF(Scores!V16=Scores!V$7,1,0)</f>
        <v>1</v>
      </c>
      <c r="W13" s="41">
        <f>IF(Scores!W16=Scores!W$7,1,0)</f>
        <v>1</v>
      </c>
      <c r="X13" s="41">
        <f>IF(Scores!X16=Scores!X$7,1,0)</f>
        <v>0</v>
      </c>
      <c r="Y13" s="41">
        <f>IF(Scores!Y16=Scores!Y$7,1,0)</f>
        <v>0</v>
      </c>
      <c r="Z13" s="41">
        <f>IF(Scores!Z16=Scores!Z$7,1,0)</f>
        <v>0</v>
      </c>
      <c r="AA13" s="41">
        <f>IF(Scores!AA16=Scores!AA$7,1,0)</f>
        <v>0</v>
      </c>
      <c r="AB13" s="41">
        <f>IF(Scores!AB16=Scores!AB$7,1,0)</f>
        <v>0</v>
      </c>
      <c r="AC13" s="41">
        <f>IF(Scores!AC16=Scores!AC$7,1,0)</f>
        <v>0</v>
      </c>
      <c r="AD13" s="41">
        <f>IF(Scores!AD16=Scores!AD$7,1,0)</f>
        <v>1</v>
      </c>
      <c r="AE13" s="41">
        <f>IF(Scores!AE16=Scores!AE$7,1,0)</f>
        <v>1</v>
      </c>
      <c r="AF13" s="41">
        <f>IF(Scores!AF16=Scores!AF$7,1,0)</f>
        <v>0</v>
      </c>
      <c r="AG13" s="41">
        <f t="shared" si="0"/>
        <v>12</v>
      </c>
    </row>
    <row r="14" spans="1:33">
      <c r="A14" s="101">
        <v>10</v>
      </c>
      <c r="C14" s="102">
        <f>IF(Scores!C17=Scores!C$7,1,0)</f>
        <v>0</v>
      </c>
      <c r="D14" s="41">
        <f>IF(Scores!D17=Scores!D$7,1,0)</f>
        <v>0</v>
      </c>
      <c r="E14" s="41">
        <f>IF(Scores!E17=Scores!E$7,1,0)</f>
        <v>0</v>
      </c>
      <c r="F14" s="41">
        <f>IF(Scores!F17=Scores!F$7,1,0)</f>
        <v>1</v>
      </c>
      <c r="G14" s="41">
        <f>IF(Scores!G17=Scores!G$7,1,0)</f>
        <v>1</v>
      </c>
      <c r="H14" s="41">
        <f>IF(Scores!H17=Scores!H$7,1,0)</f>
        <v>1</v>
      </c>
      <c r="I14" s="41">
        <f>IF(Scores!I17=Scores!I$7,1,0)</f>
        <v>1</v>
      </c>
      <c r="J14" s="41">
        <f>IF(Scores!J17=Scores!J$7,1,0)</f>
        <v>1</v>
      </c>
      <c r="K14" s="41">
        <f>IF(Scores!K17=Scores!K$7,1,0)</f>
        <v>0</v>
      </c>
      <c r="L14" s="41">
        <f>IF(Scores!L17=Scores!L$7,1,0)</f>
        <v>0</v>
      </c>
      <c r="M14" s="41">
        <f>IF(Scores!M17=Scores!M$7,1,0)</f>
        <v>1</v>
      </c>
      <c r="N14" s="41">
        <f>IF(Scores!N17=Scores!N$7,1,0)</f>
        <v>1</v>
      </c>
      <c r="O14" s="41">
        <f>IF(Scores!O17=Scores!O$7,1,0)</f>
        <v>1</v>
      </c>
      <c r="P14" s="41">
        <f>IF(Scores!P17=Scores!P$7,1,0)</f>
        <v>1</v>
      </c>
      <c r="Q14" s="41">
        <f>IF(Scores!Q17=Scores!Q$7,1,0)</f>
        <v>1</v>
      </c>
      <c r="R14" s="41">
        <f>IF(Scores!R17=Scores!R$7,1,0)</f>
        <v>1</v>
      </c>
      <c r="S14" s="41">
        <f>IF(Scores!S17=Scores!S$7,1,0)</f>
        <v>0</v>
      </c>
      <c r="T14" s="41">
        <f>IF(Scores!T17=Scores!T$7,1,0)</f>
        <v>0</v>
      </c>
      <c r="U14" s="41">
        <f>IF(Scores!U17=Scores!U$7,1,0)</f>
        <v>1</v>
      </c>
      <c r="V14" s="41">
        <f>IF(Scores!V17=Scores!V$7,1,0)</f>
        <v>0</v>
      </c>
      <c r="W14" s="41">
        <f>IF(Scores!W17=Scores!W$7,1,0)</f>
        <v>0</v>
      </c>
      <c r="X14" s="41">
        <f>IF(Scores!X17=Scores!X$7,1,0)</f>
        <v>0</v>
      </c>
      <c r="Y14" s="41">
        <f>IF(Scores!Y17=Scores!Y$7,1,0)</f>
        <v>0</v>
      </c>
      <c r="Z14" s="41">
        <f>IF(Scores!Z17=Scores!Z$7,1,0)</f>
        <v>1</v>
      </c>
      <c r="AA14" s="41">
        <f>IF(Scores!AA17=Scores!AA$7,1,0)</f>
        <v>1</v>
      </c>
      <c r="AB14" s="41">
        <f>IF(Scores!AB17=Scores!AB$7,1,0)</f>
        <v>1</v>
      </c>
      <c r="AC14" s="41">
        <f>IF(Scores!AC17=Scores!AC$7,1,0)</f>
        <v>1</v>
      </c>
      <c r="AD14" s="41">
        <f>IF(Scores!AD17=Scores!AD$7,1,0)</f>
        <v>1</v>
      </c>
      <c r="AE14" s="41">
        <f>IF(Scores!AE17=Scores!AE$7,1,0)</f>
        <v>0</v>
      </c>
      <c r="AF14" s="41">
        <f>IF(Scores!AF17=Scores!AF$7,1,0)</f>
        <v>0</v>
      </c>
      <c r="AG14" s="41">
        <f t="shared" si="0"/>
        <v>12</v>
      </c>
    </row>
    <row r="15" spans="1:33">
      <c r="A15" s="101">
        <v>11</v>
      </c>
      <c r="C15" s="102">
        <f>IF(Scores!C18=Scores!C$7,1,0)</f>
        <v>1</v>
      </c>
      <c r="D15" s="41">
        <f>IF(Scores!D18=Scores!D$7,1,0)</f>
        <v>1</v>
      </c>
      <c r="E15" s="41">
        <f>IF(Scores!E18=Scores!E$7,1,0)</f>
        <v>0</v>
      </c>
      <c r="F15" s="41">
        <f>IF(Scores!F18=Scores!F$7,1,0)</f>
        <v>0</v>
      </c>
      <c r="G15" s="41">
        <f>IF(Scores!G18=Scores!G$7,1,0)</f>
        <v>1</v>
      </c>
      <c r="H15" s="41">
        <f>IF(Scores!H18=Scores!H$7,1,0)</f>
        <v>0</v>
      </c>
      <c r="I15" s="41">
        <f>IF(Scores!I18=Scores!I$7,1,0)</f>
        <v>1</v>
      </c>
      <c r="J15" s="41">
        <f>IF(Scores!J18=Scores!J$7,1,0)</f>
        <v>1</v>
      </c>
      <c r="K15" s="41">
        <f>IF(Scores!K18=Scores!K$7,1,0)</f>
        <v>0</v>
      </c>
      <c r="L15" s="41">
        <f>IF(Scores!L18=Scores!L$7,1,0)</f>
        <v>0</v>
      </c>
      <c r="M15" s="41">
        <f>IF(Scores!M18=Scores!M$7,1,0)</f>
        <v>1</v>
      </c>
      <c r="N15" s="41">
        <f>IF(Scores!N18=Scores!N$7,1,0)</f>
        <v>1</v>
      </c>
      <c r="O15" s="41">
        <f>IF(Scores!O18=Scores!O$7,1,0)</f>
        <v>0</v>
      </c>
      <c r="P15" s="41">
        <f>IF(Scores!P18=Scores!P$7,1,0)</f>
        <v>1</v>
      </c>
      <c r="Q15" s="41">
        <f>IF(Scores!Q18=Scores!Q$7,1,0)</f>
        <v>0</v>
      </c>
      <c r="R15" s="41">
        <f>IF(Scores!R18=Scores!R$7,1,0)</f>
        <v>1</v>
      </c>
      <c r="S15" s="41">
        <f>IF(Scores!S18=Scores!S$7,1,0)</f>
        <v>0</v>
      </c>
      <c r="T15" s="41">
        <f>IF(Scores!T18=Scores!T$7,1,0)</f>
        <v>1</v>
      </c>
      <c r="U15" s="41">
        <f>IF(Scores!U18=Scores!U$7,1,0)</f>
        <v>1</v>
      </c>
      <c r="V15" s="41">
        <f>IF(Scores!V18=Scores!V$7,1,0)</f>
        <v>0</v>
      </c>
      <c r="W15" s="41">
        <f>IF(Scores!W18=Scores!W$7,1,0)</f>
        <v>1</v>
      </c>
      <c r="X15" s="41">
        <f>IF(Scores!X18=Scores!X$7,1,0)</f>
        <v>1</v>
      </c>
      <c r="Y15" s="41">
        <f>IF(Scores!Y18=Scores!Y$7,1,0)</f>
        <v>0</v>
      </c>
      <c r="Z15" s="41">
        <f>IF(Scores!Z18=Scores!Z$7,1,0)</f>
        <v>0</v>
      </c>
      <c r="AA15" s="41">
        <f>IF(Scores!AA18=Scores!AA$7,1,0)</f>
        <v>1</v>
      </c>
      <c r="AB15" s="41">
        <f>IF(Scores!AB18=Scores!AB$7,1,0)</f>
        <v>0</v>
      </c>
      <c r="AC15" s="41">
        <f>IF(Scores!AC18=Scores!AC$7,1,0)</f>
        <v>0</v>
      </c>
      <c r="AD15" s="41">
        <f>IF(Scores!AD18=Scores!AD$7,1,0)</f>
        <v>0</v>
      </c>
      <c r="AE15" s="41">
        <f>IF(Scores!AE18=Scores!AE$7,1,0)</f>
        <v>0</v>
      </c>
      <c r="AF15" s="41">
        <f>IF(Scores!AF18=Scores!AF$7,1,0)</f>
        <v>0</v>
      </c>
      <c r="AG15" s="41">
        <f t="shared" si="0"/>
        <v>11</v>
      </c>
    </row>
    <row r="16" spans="1:33">
      <c r="A16" s="101">
        <v>12</v>
      </c>
      <c r="C16" s="102">
        <f>IF(Scores!C19=Scores!C$7,1,0)</f>
        <v>1</v>
      </c>
      <c r="D16" s="41">
        <f>IF(Scores!D19=Scores!D$7,1,0)</f>
        <v>0</v>
      </c>
      <c r="E16" s="41">
        <f>IF(Scores!E19=Scores!E$7,1,0)</f>
        <v>0</v>
      </c>
      <c r="F16" s="41">
        <f>IF(Scores!F19=Scores!F$7,1,0)</f>
        <v>1</v>
      </c>
      <c r="G16" s="41">
        <f>IF(Scores!G19=Scores!G$7,1,0)</f>
        <v>1</v>
      </c>
      <c r="H16" s="41">
        <f>IF(Scores!H19=Scores!H$7,1,0)</f>
        <v>0</v>
      </c>
      <c r="I16" s="41">
        <f>IF(Scores!I19=Scores!I$7,1,0)</f>
        <v>1</v>
      </c>
      <c r="J16" s="41">
        <f>IF(Scores!J19=Scores!J$7,1,0)</f>
        <v>1</v>
      </c>
      <c r="K16" s="41">
        <f>IF(Scores!K19=Scores!K$7,1,0)</f>
        <v>1</v>
      </c>
      <c r="L16" s="41">
        <f>IF(Scores!L19=Scores!L$7,1,0)</f>
        <v>0</v>
      </c>
      <c r="M16" s="41">
        <f>IF(Scores!M19=Scores!M$7,1,0)</f>
        <v>1</v>
      </c>
      <c r="N16" s="41">
        <f>IF(Scores!N19=Scores!N$7,1,0)</f>
        <v>1</v>
      </c>
      <c r="O16" s="41">
        <f>IF(Scores!O19=Scores!O$7,1,0)</f>
        <v>1</v>
      </c>
      <c r="P16" s="41">
        <f>IF(Scores!P19=Scores!P$7,1,0)</f>
        <v>0</v>
      </c>
      <c r="Q16" s="41">
        <f>IF(Scores!Q19=Scores!Q$7,1,0)</f>
        <v>1</v>
      </c>
      <c r="R16" s="41">
        <f>IF(Scores!R19=Scores!R$7,1,0)</f>
        <v>1</v>
      </c>
      <c r="S16" s="41">
        <f>IF(Scores!S19=Scores!S$7,1,0)</f>
        <v>0</v>
      </c>
      <c r="T16" s="41">
        <f>IF(Scores!T19=Scores!T$7,1,0)</f>
        <v>1</v>
      </c>
      <c r="U16" s="41">
        <f>IF(Scores!U19=Scores!U$7,1,0)</f>
        <v>0</v>
      </c>
      <c r="V16" s="41">
        <f>IF(Scores!V19=Scores!V$7,1,0)</f>
        <v>0</v>
      </c>
      <c r="W16" s="41">
        <f>IF(Scores!W19=Scores!W$7,1,0)</f>
        <v>1</v>
      </c>
      <c r="X16" s="41">
        <f>IF(Scores!X19=Scores!X$7,1,0)</f>
        <v>0</v>
      </c>
      <c r="Y16" s="41">
        <f>IF(Scores!Y19=Scores!Y$7,1,0)</f>
        <v>0</v>
      </c>
      <c r="Z16" s="41">
        <f>IF(Scores!Z19=Scores!Z$7,1,0)</f>
        <v>0</v>
      </c>
      <c r="AA16" s="41">
        <f>IF(Scores!AA19=Scores!AA$7,1,0)</f>
        <v>1</v>
      </c>
      <c r="AB16" s="41">
        <f>IF(Scores!AB19=Scores!AB$7,1,0)</f>
        <v>0</v>
      </c>
      <c r="AC16" s="41">
        <f>IF(Scores!AC19=Scores!AC$7,1,0)</f>
        <v>1</v>
      </c>
      <c r="AD16" s="41">
        <f>IF(Scores!AD19=Scores!AD$7,1,0)</f>
        <v>1</v>
      </c>
      <c r="AE16" s="41">
        <f>IF(Scores!AE19=Scores!AE$7,1,0)</f>
        <v>1</v>
      </c>
      <c r="AF16" s="41">
        <f>IF(Scores!AF19=Scores!AF$7,1,0)</f>
        <v>0</v>
      </c>
      <c r="AG16" s="41">
        <f t="shared" si="0"/>
        <v>12</v>
      </c>
    </row>
    <row r="17" spans="1:33">
      <c r="A17" s="101">
        <v>13</v>
      </c>
      <c r="C17" s="102">
        <f>IF(Scores!C20=Scores!C$7,1,0)</f>
        <v>1</v>
      </c>
      <c r="D17" s="41">
        <f>IF(Scores!D20=Scores!D$7,1,0)</f>
        <v>1</v>
      </c>
      <c r="E17" s="41">
        <f>IF(Scores!E20=Scores!E$7,1,0)</f>
        <v>1</v>
      </c>
      <c r="F17" s="41">
        <f>IF(Scores!F20=Scores!F$7,1,0)</f>
        <v>1</v>
      </c>
      <c r="G17" s="41">
        <f>IF(Scores!G20=Scores!G$7,1,0)</f>
        <v>0</v>
      </c>
      <c r="H17" s="41">
        <f>IF(Scores!H20=Scores!H$7,1,0)</f>
        <v>1</v>
      </c>
      <c r="I17" s="41">
        <f>IF(Scores!I20=Scores!I$7,1,0)</f>
        <v>0</v>
      </c>
      <c r="J17" s="41">
        <f>IF(Scores!J20=Scores!J$7,1,0)</f>
        <v>1</v>
      </c>
      <c r="K17" s="41">
        <f>IF(Scores!K20=Scores!K$7,1,0)</f>
        <v>0</v>
      </c>
      <c r="L17" s="41">
        <f>IF(Scores!L20=Scores!L$7,1,0)</f>
        <v>1</v>
      </c>
      <c r="M17" s="41">
        <f>IF(Scores!M20=Scores!M$7,1,0)</f>
        <v>1</v>
      </c>
      <c r="N17" s="41">
        <f>IF(Scores!N20=Scores!N$7,1,0)</f>
        <v>1</v>
      </c>
      <c r="O17" s="41">
        <f>IF(Scores!O20=Scores!O$7,1,0)</f>
        <v>0</v>
      </c>
      <c r="P17" s="41">
        <f>IF(Scores!P20=Scores!P$7,1,0)</f>
        <v>1</v>
      </c>
      <c r="Q17" s="41">
        <f>IF(Scores!Q20=Scores!Q$7,1,0)</f>
        <v>0</v>
      </c>
      <c r="R17" s="41">
        <f>IF(Scores!R20=Scores!R$7,1,0)</f>
        <v>1</v>
      </c>
      <c r="S17" s="41">
        <f>IF(Scores!S20=Scores!S$7,1,0)</f>
        <v>0</v>
      </c>
      <c r="T17" s="41">
        <f>IF(Scores!T20=Scores!T$7,1,0)</f>
        <v>0</v>
      </c>
      <c r="U17" s="41">
        <f>IF(Scores!U20=Scores!U$7,1,0)</f>
        <v>0</v>
      </c>
      <c r="V17" s="41">
        <f>IF(Scores!V20=Scores!V$7,1,0)</f>
        <v>0</v>
      </c>
      <c r="W17" s="41">
        <f>IF(Scores!W20=Scores!W$7,1,0)</f>
        <v>1</v>
      </c>
      <c r="X17" s="41">
        <f>IF(Scores!X20=Scores!X$7,1,0)</f>
        <v>1</v>
      </c>
      <c r="Y17" s="41">
        <f>IF(Scores!Y20=Scores!Y$7,1,0)</f>
        <v>1</v>
      </c>
      <c r="Z17" s="41">
        <f>IF(Scores!Z20=Scores!Z$7,1,0)</f>
        <v>1</v>
      </c>
      <c r="AA17" s="41">
        <f>IF(Scores!AA20=Scores!AA$7,1,0)</f>
        <v>0</v>
      </c>
      <c r="AB17" s="41">
        <f>IF(Scores!AB20=Scores!AB$7,1,0)</f>
        <v>1</v>
      </c>
      <c r="AC17" s="41">
        <f>IF(Scores!AC20=Scores!AC$7,1,0)</f>
        <v>0</v>
      </c>
      <c r="AD17" s="41">
        <f>IF(Scores!AD20=Scores!AD$7,1,0)</f>
        <v>0</v>
      </c>
      <c r="AE17" s="41">
        <f>IF(Scores!AE20=Scores!AE$7,1,0)</f>
        <v>0</v>
      </c>
      <c r="AF17" s="41">
        <f>IF(Scores!AF20=Scores!AF$7,1,0)</f>
        <v>1</v>
      </c>
      <c r="AG17" s="41">
        <f t="shared" si="0"/>
        <v>11</v>
      </c>
    </row>
    <row r="18" spans="1:33">
      <c r="A18" s="101">
        <v>14</v>
      </c>
      <c r="C18" s="102">
        <f>IF(Scores!C21=Scores!C$7,1,0)</f>
        <v>1</v>
      </c>
      <c r="D18" s="41">
        <f>IF(Scores!D21=Scores!D$7,1,0)</f>
        <v>1</v>
      </c>
      <c r="E18" s="41">
        <f>IF(Scores!E21=Scores!E$7,1,0)</f>
        <v>0</v>
      </c>
      <c r="F18" s="41">
        <f>IF(Scores!F21=Scores!F$7,1,0)</f>
        <v>0</v>
      </c>
      <c r="G18" s="41">
        <f>IF(Scores!G21=Scores!G$7,1,0)</f>
        <v>1</v>
      </c>
      <c r="H18" s="41">
        <f>IF(Scores!H21=Scores!H$7,1,0)</f>
        <v>0</v>
      </c>
      <c r="I18" s="41">
        <f>IF(Scores!I21=Scores!I$7,1,0)</f>
        <v>0</v>
      </c>
      <c r="J18" s="41">
        <f>IF(Scores!J21=Scores!J$7,1,0)</f>
        <v>1</v>
      </c>
      <c r="K18" s="41">
        <f>IF(Scores!K21=Scores!K$7,1,0)</f>
        <v>0</v>
      </c>
      <c r="L18" s="41">
        <f>IF(Scores!L21=Scores!L$7,1,0)</f>
        <v>0</v>
      </c>
      <c r="M18" s="41">
        <f>IF(Scores!M21=Scores!M$7,1,0)</f>
        <v>1</v>
      </c>
      <c r="N18" s="41">
        <f>IF(Scores!N21=Scores!N$7,1,0)</f>
        <v>1</v>
      </c>
      <c r="O18" s="41">
        <f>IF(Scores!O21=Scores!O$7,1,0)</f>
        <v>1</v>
      </c>
      <c r="P18" s="41">
        <f>IF(Scores!P21=Scores!P$7,1,0)</f>
        <v>1</v>
      </c>
      <c r="Q18" s="41">
        <f>IF(Scores!Q21=Scores!Q$7,1,0)</f>
        <v>0</v>
      </c>
      <c r="R18" s="41">
        <f>IF(Scores!R21=Scores!R$7,1,0)</f>
        <v>1</v>
      </c>
      <c r="S18" s="41">
        <f>IF(Scores!S21=Scores!S$7,1,0)</f>
        <v>0</v>
      </c>
      <c r="T18" s="41">
        <f>IF(Scores!T21=Scores!T$7,1,0)</f>
        <v>0</v>
      </c>
      <c r="U18" s="41">
        <f>IF(Scores!U21=Scores!U$7,1,0)</f>
        <v>1</v>
      </c>
      <c r="V18" s="41">
        <f>IF(Scores!V21=Scores!V$7,1,0)</f>
        <v>1</v>
      </c>
      <c r="W18" s="41">
        <f>IF(Scores!W21=Scores!W$7,1,0)</f>
        <v>1</v>
      </c>
      <c r="X18" s="41">
        <f>IF(Scores!X21=Scores!X$7,1,0)</f>
        <v>1</v>
      </c>
      <c r="Y18" s="41">
        <f>IF(Scores!Y21=Scores!Y$7,1,0)</f>
        <v>0</v>
      </c>
      <c r="Z18" s="41">
        <f>IF(Scores!Z21=Scores!Z$7,1,0)</f>
        <v>0</v>
      </c>
      <c r="AA18" s="41">
        <f>IF(Scores!AA21=Scores!AA$7,1,0)</f>
        <v>1</v>
      </c>
      <c r="AB18" s="41">
        <f>IF(Scores!AB21=Scores!AB$7,1,0)</f>
        <v>0</v>
      </c>
      <c r="AC18" s="41">
        <f>IF(Scores!AC21=Scores!AC$7,1,0)</f>
        <v>0</v>
      </c>
      <c r="AD18" s="41">
        <f>IF(Scores!AD21=Scores!AD$7,1,0)</f>
        <v>1</v>
      </c>
      <c r="AE18" s="41">
        <f>IF(Scores!AE21=Scores!AE$7,1,0)</f>
        <v>0</v>
      </c>
      <c r="AF18" s="41">
        <f>IF(Scores!AF21=Scores!AF$7,1,0)</f>
        <v>0</v>
      </c>
      <c r="AG18" s="41">
        <f t="shared" si="0"/>
        <v>11</v>
      </c>
    </row>
    <row r="19" spans="1:33">
      <c r="A19" s="101">
        <v>15</v>
      </c>
      <c r="C19" s="102">
        <f>IF(Scores!C22=Scores!C$7,1,0)</f>
        <v>0</v>
      </c>
      <c r="D19" s="41">
        <f>IF(Scores!D22=Scores!D$7,1,0)</f>
        <v>0</v>
      </c>
      <c r="E19" s="41">
        <f>IF(Scores!E22=Scores!E$7,1,0)</f>
        <v>0</v>
      </c>
      <c r="F19" s="41">
        <f>IF(Scores!F22=Scores!F$7,1,0)</f>
        <v>1</v>
      </c>
      <c r="G19" s="41">
        <f>IF(Scores!G22=Scores!G$7,1,0)</f>
        <v>0</v>
      </c>
      <c r="H19" s="41">
        <f>IF(Scores!H22=Scores!H$7,1,0)</f>
        <v>1</v>
      </c>
      <c r="I19" s="41">
        <f>IF(Scores!I22=Scores!I$7,1,0)</f>
        <v>0</v>
      </c>
      <c r="J19" s="41">
        <f>IF(Scores!J22=Scores!J$7,1,0)</f>
        <v>0</v>
      </c>
      <c r="K19" s="41">
        <f>IF(Scores!K22=Scores!K$7,1,0)</f>
        <v>1</v>
      </c>
      <c r="L19" s="41">
        <f>IF(Scores!L22=Scores!L$7,1,0)</f>
        <v>0</v>
      </c>
      <c r="M19" s="41">
        <f>IF(Scores!M22=Scores!M$7,1,0)</f>
        <v>1</v>
      </c>
      <c r="N19" s="41">
        <f>IF(Scores!N22=Scores!N$7,1,0)</f>
        <v>1</v>
      </c>
      <c r="O19" s="41">
        <f>IF(Scores!O22=Scores!O$7,1,0)</f>
        <v>0</v>
      </c>
      <c r="P19" s="41">
        <f>IF(Scores!P22=Scores!P$7,1,0)</f>
        <v>1</v>
      </c>
      <c r="Q19" s="41">
        <f>IF(Scores!Q22=Scores!Q$7,1,0)</f>
        <v>0</v>
      </c>
      <c r="R19" s="41">
        <f>IF(Scores!R22=Scores!R$7,1,0)</f>
        <v>1</v>
      </c>
      <c r="S19" s="41">
        <f>IF(Scores!S22=Scores!S$7,1,0)</f>
        <v>1</v>
      </c>
      <c r="T19" s="41">
        <f>IF(Scores!T22=Scores!T$7,1,0)</f>
        <v>1</v>
      </c>
      <c r="U19" s="41">
        <f>IF(Scores!U22=Scores!U$7,1,0)</f>
        <v>1</v>
      </c>
      <c r="V19" s="41">
        <f>IF(Scores!V22=Scores!V$7,1,0)</f>
        <v>0</v>
      </c>
      <c r="W19" s="41">
        <f>IF(Scores!W22=Scores!W$7,1,0)</f>
        <v>0</v>
      </c>
      <c r="X19" s="41">
        <f>IF(Scores!X22=Scores!X$7,1,0)</f>
        <v>0</v>
      </c>
      <c r="Y19" s="41">
        <f>IF(Scores!Y22=Scores!Y$7,1,0)</f>
        <v>0</v>
      </c>
      <c r="Z19" s="41">
        <f>IF(Scores!Z22=Scores!Z$7,1,0)</f>
        <v>1</v>
      </c>
      <c r="AA19" s="41">
        <f>IF(Scores!AA22=Scores!AA$7,1,0)</f>
        <v>0</v>
      </c>
      <c r="AB19" s="41">
        <f>IF(Scores!AB22=Scores!AB$7,1,0)</f>
        <v>1</v>
      </c>
      <c r="AC19" s="41">
        <f>IF(Scores!AC22=Scores!AC$7,1,0)</f>
        <v>0</v>
      </c>
      <c r="AD19" s="41">
        <f>IF(Scores!AD22=Scores!AD$7,1,0)</f>
        <v>0</v>
      </c>
      <c r="AE19" s="41">
        <f>IF(Scores!AE22=Scores!AE$7,1,0)</f>
        <v>1</v>
      </c>
      <c r="AF19" s="41">
        <f>IF(Scores!AF22=Scores!AF$7,1,0)</f>
        <v>0</v>
      </c>
      <c r="AG19" s="41">
        <f t="shared" si="0"/>
        <v>10</v>
      </c>
    </row>
    <row r="20" spans="1:33">
      <c r="A20" s="101">
        <v>16</v>
      </c>
      <c r="C20" s="102">
        <f>IF(Scores!C23=Scores!C$7,1,0)</f>
        <v>1</v>
      </c>
      <c r="D20" s="41">
        <f>IF(Scores!D23=Scores!D$7,1,0)</f>
        <v>1</v>
      </c>
      <c r="E20" s="41">
        <f>IF(Scores!E23=Scores!E$7,1,0)</f>
        <v>1</v>
      </c>
      <c r="F20" s="41">
        <f>IF(Scores!F23=Scores!F$7,1,0)</f>
        <v>1</v>
      </c>
      <c r="G20" s="41">
        <f>IF(Scores!G23=Scores!G$7,1,0)</f>
        <v>1</v>
      </c>
      <c r="H20" s="41">
        <f>IF(Scores!H23=Scores!H$7,1,0)</f>
        <v>0</v>
      </c>
      <c r="I20" s="41">
        <f>IF(Scores!I23=Scores!I$7,1,0)</f>
        <v>0</v>
      </c>
      <c r="J20" s="41">
        <f>IF(Scores!J23=Scores!J$7,1,0)</f>
        <v>0</v>
      </c>
      <c r="K20" s="41">
        <f>IF(Scores!K23=Scores!K$7,1,0)</f>
        <v>1</v>
      </c>
      <c r="L20" s="41">
        <f>IF(Scores!L23=Scores!L$7,1,0)</f>
        <v>0</v>
      </c>
      <c r="M20" s="41">
        <f>IF(Scores!M23=Scores!M$7,1,0)</f>
        <v>0</v>
      </c>
      <c r="N20" s="41">
        <f>IF(Scores!N23=Scores!N$7,1,0)</f>
        <v>1</v>
      </c>
      <c r="O20" s="41">
        <f>IF(Scores!O23=Scores!O$7,1,0)</f>
        <v>0</v>
      </c>
      <c r="P20" s="41">
        <f>IF(Scores!P23=Scores!P$7,1,0)</f>
        <v>1</v>
      </c>
      <c r="Q20" s="41">
        <f>IF(Scores!Q23=Scores!Q$7,1,0)</f>
        <v>0</v>
      </c>
      <c r="R20" s="41">
        <f>IF(Scores!R23=Scores!R$7,1,0)</f>
        <v>1</v>
      </c>
      <c r="S20" s="41">
        <f>IF(Scores!S23=Scores!S$7,1,0)</f>
        <v>0</v>
      </c>
      <c r="T20" s="41">
        <f>IF(Scores!T23=Scores!T$7,1,0)</f>
        <v>0</v>
      </c>
      <c r="U20" s="41">
        <f>IF(Scores!U23=Scores!U$7,1,0)</f>
        <v>1</v>
      </c>
      <c r="V20" s="41">
        <f>IF(Scores!V23=Scores!V$7,1,0)</f>
        <v>0</v>
      </c>
      <c r="W20" s="41">
        <f>IF(Scores!W23=Scores!W$7,1,0)</f>
        <v>1</v>
      </c>
      <c r="X20" s="41">
        <f>IF(Scores!X23=Scores!X$7,1,0)</f>
        <v>1</v>
      </c>
      <c r="Y20" s="41">
        <f>IF(Scores!Y23=Scores!Y$7,1,0)</f>
        <v>1</v>
      </c>
      <c r="Z20" s="41">
        <f>IF(Scores!Z23=Scores!Z$7,1,0)</f>
        <v>1</v>
      </c>
      <c r="AA20" s="41">
        <f>IF(Scores!AA23=Scores!AA$7,1,0)</f>
        <v>1</v>
      </c>
      <c r="AB20" s="41">
        <f>IF(Scores!AB23=Scores!AB$7,1,0)</f>
        <v>0</v>
      </c>
      <c r="AC20" s="41">
        <f>IF(Scores!AC23=Scores!AC$7,1,0)</f>
        <v>0</v>
      </c>
      <c r="AD20" s="41">
        <f>IF(Scores!AD23=Scores!AD$7,1,0)</f>
        <v>0</v>
      </c>
      <c r="AE20" s="41">
        <f>IF(Scores!AE23=Scores!AE$7,1,0)</f>
        <v>0</v>
      </c>
      <c r="AF20" s="41">
        <f>IF(Scores!AF23=Scores!AF$7,1,0)</f>
        <v>0</v>
      </c>
      <c r="AG20" s="41">
        <f t="shared" si="0"/>
        <v>10</v>
      </c>
    </row>
    <row r="21" spans="1:33">
      <c r="A21" s="101">
        <v>17</v>
      </c>
      <c r="C21" s="102">
        <f>IF(Scores!C24=Scores!C$7,1,0)</f>
        <v>1</v>
      </c>
      <c r="D21" s="41">
        <f>IF(Scores!D24=Scores!D$7,1,0)</f>
        <v>0</v>
      </c>
      <c r="E21" s="41">
        <f>IF(Scores!E24=Scores!E$7,1,0)</f>
        <v>0</v>
      </c>
      <c r="F21" s="41">
        <f>IF(Scores!F24=Scores!F$7,1,0)</f>
        <v>0</v>
      </c>
      <c r="G21" s="41">
        <f>IF(Scores!G24=Scores!G$7,1,0)</f>
        <v>0</v>
      </c>
      <c r="H21" s="41">
        <f>IF(Scores!H24=Scores!H$7,1,0)</f>
        <v>1</v>
      </c>
      <c r="I21" s="41">
        <f>IF(Scores!I24=Scores!I$7,1,0)</f>
        <v>0</v>
      </c>
      <c r="J21" s="41">
        <f>IF(Scores!J24=Scores!J$7,1,0)</f>
        <v>1</v>
      </c>
      <c r="K21" s="41">
        <f>IF(Scores!K24=Scores!K$7,1,0)</f>
        <v>0</v>
      </c>
      <c r="L21" s="41">
        <f>IF(Scores!L24=Scores!L$7,1,0)</f>
        <v>1</v>
      </c>
      <c r="M21" s="41">
        <f>IF(Scores!M24=Scores!M$7,1,0)</f>
        <v>1</v>
      </c>
      <c r="N21" s="41">
        <f>IF(Scores!N24=Scores!N$7,1,0)</f>
        <v>0</v>
      </c>
      <c r="O21" s="41">
        <f>IF(Scores!O24=Scores!O$7,1,0)</f>
        <v>1</v>
      </c>
      <c r="P21" s="41">
        <f>IF(Scores!P24=Scores!P$7,1,0)</f>
        <v>0</v>
      </c>
      <c r="Q21" s="41">
        <f>IF(Scores!Q24=Scores!Q$7,1,0)</f>
        <v>0</v>
      </c>
      <c r="R21" s="41">
        <f>IF(Scores!R24=Scores!R$7,1,0)</f>
        <v>1</v>
      </c>
      <c r="S21" s="41">
        <f>IF(Scores!S24=Scores!S$7,1,0)</f>
        <v>1</v>
      </c>
      <c r="T21" s="41">
        <f>IF(Scores!T24=Scores!T$7,1,0)</f>
        <v>0</v>
      </c>
      <c r="U21" s="41">
        <f>IF(Scores!U24=Scores!U$7,1,0)</f>
        <v>1</v>
      </c>
      <c r="V21" s="41">
        <f>IF(Scores!V24=Scores!V$7,1,0)</f>
        <v>1</v>
      </c>
      <c r="W21" s="41">
        <f>IF(Scores!W24=Scores!W$7,1,0)</f>
        <v>1</v>
      </c>
      <c r="X21" s="41">
        <f>IF(Scores!X24=Scores!X$7,1,0)</f>
        <v>1</v>
      </c>
      <c r="Y21" s="41">
        <f>IF(Scores!Y24=Scores!Y$7,1,0)</f>
        <v>0</v>
      </c>
      <c r="Z21" s="41">
        <f>IF(Scores!Z24=Scores!Z$7,1,0)</f>
        <v>0</v>
      </c>
      <c r="AA21" s="41">
        <f>IF(Scores!AA24=Scores!AA$7,1,0)</f>
        <v>0</v>
      </c>
      <c r="AB21" s="41">
        <f>IF(Scores!AB24=Scores!AB$7,1,0)</f>
        <v>1</v>
      </c>
      <c r="AC21" s="41">
        <f>IF(Scores!AC24=Scores!AC$7,1,0)</f>
        <v>0</v>
      </c>
      <c r="AD21" s="41">
        <f>IF(Scores!AD24=Scores!AD$7,1,0)</f>
        <v>0</v>
      </c>
      <c r="AE21" s="41">
        <f>IF(Scores!AE24=Scores!AE$7,1,0)</f>
        <v>0</v>
      </c>
      <c r="AF21" s="41">
        <f>IF(Scores!AF24=Scores!AF$7,1,0)</f>
        <v>0</v>
      </c>
      <c r="AG21" s="41">
        <f t="shared" si="0"/>
        <v>10</v>
      </c>
    </row>
    <row r="22" spans="1:33">
      <c r="A22" s="101">
        <v>18</v>
      </c>
      <c r="C22" s="102">
        <f>IF(Scores!C25=Scores!C$7,1,0)</f>
        <v>0</v>
      </c>
      <c r="D22" s="41">
        <f>IF(Scores!D25=Scores!D$7,1,0)</f>
        <v>0</v>
      </c>
      <c r="E22" s="41">
        <f>IF(Scores!E25=Scores!E$7,1,0)</f>
        <v>0</v>
      </c>
      <c r="F22" s="41">
        <f>IF(Scores!F25=Scores!F$7,1,0)</f>
        <v>1</v>
      </c>
      <c r="G22" s="41">
        <f>IF(Scores!G25=Scores!G$7,1,0)</f>
        <v>0</v>
      </c>
      <c r="H22" s="41">
        <f>IF(Scores!H25=Scores!H$7,1,0)</f>
        <v>1</v>
      </c>
      <c r="I22" s="41">
        <f>IF(Scores!I25=Scores!I$7,1,0)</f>
        <v>0</v>
      </c>
      <c r="J22" s="41">
        <f>IF(Scores!J25=Scores!J$7,1,0)</f>
        <v>0</v>
      </c>
      <c r="K22" s="41">
        <f>IF(Scores!K25=Scores!K$7,1,0)</f>
        <v>1</v>
      </c>
      <c r="L22" s="41">
        <f>IF(Scores!L25=Scores!L$7,1,0)</f>
        <v>1</v>
      </c>
      <c r="M22" s="41">
        <f>IF(Scores!M25=Scores!M$7,1,0)</f>
        <v>1</v>
      </c>
      <c r="N22" s="41">
        <f>IF(Scores!N25=Scores!N$7,1,0)</f>
        <v>1</v>
      </c>
      <c r="O22" s="41">
        <f>IF(Scores!O25=Scores!O$7,1,0)</f>
        <v>0</v>
      </c>
      <c r="P22" s="41">
        <f>IF(Scores!P25=Scores!P$7,1,0)</f>
        <v>1</v>
      </c>
      <c r="Q22" s="41">
        <f>IF(Scores!Q25=Scores!Q$7,1,0)</f>
        <v>1</v>
      </c>
      <c r="R22" s="41">
        <f>IF(Scores!R25=Scores!R$7,1,0)</f>
        <v>1</v>
      </c>
      <c r="S22" s="41">
        <f>IF(Scores!S25=Scores!S$7,1,0)</f>
        <v>0</v>
      </c>
      <c r="T22" s="41">
        <f>IF(Scores!T25=Scores!T$7,1,0)</f>
        <v>0</v>
      </c>
      <c r="U22" s="41">
        <f>IF(Scores!U25=Scores!U$7,1,0)</f>
        <v>1</v>
      </c>
      <c r="V22" s="41">
        <f>IF(Scores!V25=Scores!V$7,1,0)</f>
        <v>0</v>
      </c>
      <c r="W22" s="41">
        <f>IF(Scores!W25=Scores!W$7,1,0)</f>
        <v>0</v>
      </c>
      <c r="X22" s="41">
        <f>IF(Scores!X25=Scores!X$7,1,0)</f>
        <v>0</v>
      </c>
      <c r="Y22" s="41">
        <f>IF(Scores!Y25=Scores!Y$7,1,0)</f>
        <v>0</v>
      </c>
      <c r="Z22" s="41">
        <f>IF(Scores!Z25=Scores!Z$7,1,0)</f>
        <v>0</v>
      </c>
      <c r="AA22" s="41">
        <f>IF(Scores!AA25=Scores!AA$7,1,0)</f>
        <v>0</v>
      </c>
      <c r="AB22" s="41">
        <f>IF(Scores!AB25=Scores!AB$7,1,0)</f>
        <v>1</v>
      </c>
      <c r="AC22" s="41">
        <f>IF(Scores!AC25=Scores!AC$7,1,0)</f>
        <v>0</v>
      </c>
      <c r="AD22" s="41">
        <f>IF(Scores!AD25=Scores!AD$7,1,0)</f>
        <v>0</v>
      </c>
      <c r="AE22" s="41">
        <f>IF(Scores!AE25=Scores!AE$7,1,0)</f>
        <v>1</v>
      </c>
      <c r="AF22" s="41">
        <f>IF(Scores!AF25=Scores!AF$7,1,0)</f>
        <v>1</v>
      </c>
      <c r="AG22" s="41">
        <f t="shared" si="0"/>
        <v>10</v>
      </c>
    </row>
    <row r="23" spans="1:33">
      <c r="A23" s="101">
        <v>19</v>
      </c>
      <c r="C23" s="102">
        <f>IF(Scores!C26=Scores!C$7,1,0)</f>
        <v>0</v>
      </c>
      <c r="D23" s="41">
        <f>IF(Scores!D26=Scores!D$7,1,0)</f>
        <v>0</v>
      </c>
      <c r="E23" s="41">
        <f>IF(Scores!E26=Scores!E$7,1,0)</f>
        <v>1</v>
      </c>
      <c r="F23" s="41">
        <f>IF(Scores!F26=Scores!F$7,1,0)</f>
        <v>1</v>
      </c>
      <c r="G23" s="41">
        <f>IF(Scores!G26=Scores!G$7,1,0)</f>
        <v>1</v>
      </c>
      <c r="H23" s="41">
        <f>IF(Scores!H26=Scores!H$7,1,0)</f>
        <v>1</v>
      </c>
      <c r="I23" s="41">
        <f>IF(Scores!I26=Scores!I$7,1,0)</f>
        <v>0</v>
      </c>
      <c r="J23" s="41">
        <f>IF(Scores!J26=Scores!J$7,1,0)</f>
        <v>1</v>
      </c>
      <c r="K23" s="41">
        <f>IF(Scores!K26=Scores!K$7,1,0)</f>
        <v>0</v>
      </c>
      <c r="L23" s="41">
        <f>IF(Scores!L26=Scores!L$7,1,0)</f>
        <v>0</v>
      </c>
      <c r="M23" s="41">
        <f>IF(Scores!M26=Scores!M$7,1,0)</f>
        <v>0</v>
      </c>
      <c r="N23" s="41">
        <f>IF(Scores!N26=Scores!N$7,1,0)</f>
        <v>0</v>
      </c>
      <c r="O23" s="41">
        <f>IF(Scores!O26=Scores!O$7,1,0)</f>
        <v>1</v>
      </c>
      <c r="P23" s="41">
        <f>IF(Scores!P26=Scores!P$7,1,0)</f>
        <v>1</v>
      </c>
      <c r="Q23" s="41">
        <f>IF(Scores!Q26=Scores!Q$7,1,0)</f>
        <v>0</v>
      </c>
      <c r="R23" s="41">
        <f>IF(Scores!R26=Scores!R$7,1,0)</f>
        <v>0</v>
      </c>
      <c r="S23" s="41">
        <f>IF(Scores!S26=Scores!S$7,1,0)</f>
        <v>1</v>
      </c>
      <c r="T23" s="41">
        <f>IF(Scores!T26=Scores!T$7,1,0)</f>
        <v>1</v>
      </c>
      <c r="U23" s="41">
        <f>IF(Scores!U26=Scores!U$7,1,0)</f>
        <v>1</v>
      </c>
      <c r="V23" s="41">
        <f>IF(Scores!V26=Scores!V$7,1,0)</f>
        <v>1</v>
      </c>
      <c r="W23" s="41">
        <f>IF(Scores!W26=Scores!W$7,1,0)</f>
        <v>0</v>
      </c>
      <c r="X23" s="41">
        <f>IF(Scores!X26=Scores!X$7,1,0)</f>
        <v>0</v>
      </c>
      <c r="Y23" s="41">
        <f>IF(Scores!Y26=Scores!Y$7,1,0)</f>
        <v>1</v>
      </c>
      <c r="Z23" s="41">
        <f>IF(Scores!Z26=Scores!Z$7,1,0)</f>
        <v>1</v>
      </c>
      <c r="AA23" s="41">
        <f>IF(Scores!AA26=Scores!AA$7,1,0)</f>
        <v>1</v>
      </c>
      <c r="AB23" s="41">
        <f>IF(Scores!AB26=Scores!AB$7,1,0)</f>
        <v>1</v>
      </c>
      <c r="AC23" s="41">
        <f>IF(Scores!AC26=Scores!AC$7,1,0)</f>
        <v>0</v>
      </c>
      <c r="AD23" s="41">
        <f>IF(Scores!AD26=Scores!AD$7,1,0)</f>
        <v>1</v>
      </c>
      <c r="AE23" s="41">
        <f>IF(Scores!AE26=Scores!AE$7,1,0)</f>
        <v>0</v>
      </c>
      <c r="AF23" s="41">
        <f>IF(Scores!AF26=Scores!AF$7,1,0)</f>
        <v>0</v>
      </c>
      <c r="AG23" s="41">
        <f t="shared" si="0"/>
        <v>11</v>
      </c>
    </row>
    <row r="24" spans="1:33">
      <c r="A24" s="101">
        <v>20</v>
      </c>
      <c r="C24" s="102">
        <f>IF(Scores!C27=Scores!C$7,1,0)</f>
        <v>1</v>
      </c>
      <c r="D24" s="41">
        <f>IF(Scores!D27=Scores!D$7,1,0)</f>
        <v>1</v>
      </c>
      <c r="E24" s="41">
        <f>IF(Scores!E27=Scores!E$7,1,0)</f>
        <v>0</v>
      </c>
      <c r="F24" s="41">
        <f>IF(Scores!F27=Scores!F$7,1,0)</f>
        <v>0</v>
      </c>
      <c r="G24" s="41">
        <f>IF(Scores!G27=Scores!G$7,1,0)</f>
        <v>1</v>
      </c>
      <c r="H24" s="41">
        <f>IF(Scores!H27=Scores!H$7,1,0)</f>
        <v>0</v>
      </c>
      <c r="I24" s="41">
        <f>IF(Scores!I27=Scores!I$7,1,0)</f>
        <v>1</v>
      </c>
      <c r="J24" s="41">
        <f>IF(Scores!J27=Scores!J$7,1,0)</f>
        <v>1</v>
      </c>
      <c r="K24" s="41">
        <f>IF(Scores!K27=Scores!K$7,1,0)</f>
        <v>1</v>
      </c>
      <c r="L24" s="41">
        <f>IF(Scores!L27=Scores!L$7,1,0)</f>
        <v>0</v>
      </c>
      <c r="M24" s="41">
        <f>IF(Scores!M27=Scores!M$7,1,0)</f>
        <v>1</v>
      </c>
      <c r="N24" s="41">
        <f>IF(Scores!N27=Scores!N$7,1,0)</f>
        <v>0</v>
      </c>
      <c r="O24" s="41">
        <f>IF(Scores!O27=Scores!O$7,1,0)</f>
        <v>1</v>
      </c>
      <c r="P24" s="41">
        <f>IF(Scores!P27=Scores!P$7,1,0)</f>
        <v>1</v>
      </c>
      <c r="Q24" s="41">
        <f>IF(Scores!Q27=Scores!Q$7,1,0)</f>
        <v>0</v>
      </c>
      <c r="R24" s="41">
        <f>IF(Scores!R27=Scores!R$7,1,0)</f>
        <v>1</v>
      </c>
      <c r="S24" s="41">
        <f>IF(Scores!S27=Scores!S$7,1,0)</f>
        <v>0</v>
      </c>
      <c r="T24" s="41">
        <f>IF(Scores!T27=Scores!T$7,1,0)</f>
        <v>0</v>
      </c>
      <c r="U24" s="41">
        <f>IF(Scores!U27=Scores!U$7,1,0)</f>
        <v>0</v>
      </c>
      <c r="V24" s="41">
        <f>IF(Scores!V27=Scores!V$7,1,0)</f>
        <v>0</v>
      </c>
      <c r="W24" s="41">
        <f>IF(Scores!W27=Scores!W$7,1,0)</f>
        <v>1</v>
      </c>
      <c r="X24" s="41">
        <f>IF(Scores!X27=Scores!X$7,1,0)</f>
        <v>0</v>
      </c>
      <c r="Y24" s="41">
        <f>IF(Scores!Y27=Scores!Y$7,1,0)</f>
        <v>0</v>
      </c>
      <c r="Z24" s="41">
        <f>IF(Scores!Z27=Scores!Z$7,1,0)</f>
        <v>0</v>
      </c>
      <c r="AA24" s="41">
        <f>IF(Scores!AA27=Scores!AA$7,1,0)</f>
        <v>1</v>
      </c>
      <c r="AB24" s="41">
        <f>IF(Scores!AB27=Scores!AB$7,1,0)</f>
        <v>0</v>
      </c>
      <c r="AC24" s="41">
        <f>IF(Scores!AC27=Scores!AC$7,1,0)</f>
        <v>1</v>
      </c>
      <c r="AD24" s="41">
        <f>IF(Scores!AD27=Scores!AD$7,1,0)</f>
        <v>1</v>
      </c>
      <c r="AE24" s="41">
        <f>IF(Scores!AE27=Scores!AE$7,1,0)</f>
        <v>1</v>
      </c>
      <c r="AF24" s="41">
        <f>IF(Scores!AF27=Scores!AF$7,1,0)</f>
        <v>0</v>
      </c>
      <c r="AG24" s="41">
        <f t="shared" si="0"/>
        <v>10</v>
      </c>
    </row>
    <row r="25" spans="1:33">
      <c r="A25" s="101">
        <v>21</v>
      </c>
      <c r="C25" s="102">
        <f>IF(Scores!C28=Scores!C$7,1,0)</f>
        <v>1</v>
      </c>
      <c r="D25" s="41">
        <f>IF(Scores!D28=Scores!D$7,1,0)</f>
        <v>0</v>
      </c>
      <c r="E25" s="41">
        <f>IF(Scores!E28=Scores!E$7,1,0)</f>
        <v>0</v>
      </c>
      <c r="F25" s="41">
        <f>IF(Scores!F28=Scores!F$7,1,0)</f>
        <v>0</v>
      </c>
      <c r="G25" s="41">
        <f>IF(Scores!G28=Scores!G$7,1,0)</f>
        <v>0</v>
      </c>
      <c r="H25" s="41">
        <f>IF(Scores!H28=Scores!H$7,1,0)</f>
        <v>0</v>
      </c>
      <c r="I25" s="41">
        <f>IF(Scores!I28=Scores!I$7,1,0)</f>
        <v>1</v>
      </c>
      <c r="J25" s="41">
        <f>IF(Scores!J28=Scores!J$7,1,0)</f>
        <v>1</v>
      </c>
      <c r="K25" s="41">
        <f>IF(Scores!K28=Scores!K$7,1,0)</f>
        <v>1</v>
      </c>
      <c r="L25" s="41">
        <f>IF(Scores!L28=Scores!L$7,1,0)</f>
        <v>0</v>
      </c>
      <c r="M25" s="41">
        <f>IF(Scores!M28=Scores!M$7,1,0)</f>
        <v>1</v>
      </c>
      <c r="N25" s="41">
        <f>IF(Scores!N28=Scores!N$7,1,0)</f>
        <v>0</v>
      </c>
      <c r="O25" s="41">
        <f>IF(Scores!O28=Scores!O$7,1,0)</f>
        <v>0</v>
      </c>
      <c r="P25" s="41">
        <f>IF(Scores!P28=Scores!P$7,1,0)</f>
        <v>1</v>
      </c>
      <c r="Q25" s="41">
        <f>IF(Scores!Q28=Scores!Q$7,1,0)</f>
        <v>0</v>
      </c>
      <c r="R25" s="41">
        <f>IF(Scores!R28=Scores!R$7,1,0)</f>
        <v>1</v>
      </c>
      <c r="S25" s="41">
        <f>IF(Scores!S28=Scores!S$7,1,0)</f>
        <v>0</v>
      </c>
      <c r="T25" s="41">
        <f>IF(Scores!T28=Scores!T$7,1,0)</f>
        <v>1</v>
      </c>
      <c r="U25" s="41">
        <f>IF(Scores!U28=Scores!U$7,1,0)</f>
        <v>1</v>
      </c>
      <c r="V25" s="41">
        <f>IF(Scores!V28=Scores!V$7,1,0)</f>
        <v>0</v>
      </c>
      <c r="W25" s="41">
        <f>IF(Scores!W28=Scores!W$7,1,0)</f>
        <v>1</v>
      </c>
      <c r="X25" s="41">
        <f>IF(Scores!X28=Scores!X$7,1,0)</f>
        <v>0</v>
      </c>
      <c r="Y25" s="41">
        <f>IF(Scores!Y28=Scores!Y$7,1,0)</f>
        <v>0</v>
      </c>
      <c r="Z25" s="41">
        <f>IF(Scores!Z28=Scores!Z$7,1,0)</f>
        <v>0</v>
      </c>
      <c r="AA25" s="41">
        <f>IF(Scores!AA28=Scores!AA$7,1,0)</f>
        <v>0</v>
      </c>
      <c r="AB25" s="41">
        <f>IF(Scores!AB28=Scores!AB$7,1,0)</f>
        <v>0</v>
      </c>
      <c r="AC25" s="41">
        <f>IF(Scores!AC28=Scores!AC$7,1,0)</f>
        <v>1</v>
      </c>
      <c r="AD25" s="41">
        <f>IF(Scores!AD28=Scores!AD$7,1,0)</f>
        <v>1</v>
      </c>
      <c r="AE25" s="41">
        <f>IF(Scores!AE28=Scores!AE$7,1,0)</f>
        <v>0</v>
      </c>
      <c r="AF25" s="41">
        <f>IF(Scores!AF28=Scores!AF$7,1,0)</f>
        <v>0</v>
      </c>
      <c r="AG25" s="41">
        <f t="shared" si="0"/>
        <v>9</v>
      </c>
    </row>
    <row r="26" spans="1:33">
      <c r="A26" s="101">
        <v>22</v>
      </c>
      <c r="C26" s="102">
        <f>IF(Scores!C29=Scores!C$7,1,0)</f>
        <v>0</v>
      </c>
      <c r="D26" s="41">
        <f>IF(Scores!D29=Scores!D$7,1,0)</f>
        <v>1</v>
      </c>
      <c r="E26" s="41">
        <f>IF(Scores!E29=Scores!E$7,1,0)</f>
        <v>0</v>
      </c>
      <c r="F26" s="41">
        <f>IF(Scores!F29=Scores!F$7,1,0)</f>
        <v>1</v>
      </c>
      <c r="G26" s="41">
        <f>IF(Scores!G29=Scores!G$7,1,0)</f>
        <v>1</v>
      </c>
      <c r="H26" s="41">
        <f>IF(Scores!H29=Scores!H$7,1,0)</f>
        <v>1</v>
      </c>
      <c r="I26" s="41">
        <f>IF(Scores!I29=Scores!I$7,1,0)</f>
        <v>0</v>
      </c>
      <c r="J26" s="41">
        <f>IF(Scores!J29=Scores!J$7,1,0)</f>
        <v>0</v>
      </c>
      <c r="K26" s="41">
        <f>IF(Scores!K29=Scores!K$7,1,0)</f>
        <v>1</v>
      </c>
      <c r="L26" s="41">
        <f>IF(Scores!L29=Scores!L$7,1,0)</f>
        <v>0</v>
      </c>
      <c r="M26" s="41">
        <f>IF(Scores!M29=Scores!M$7,1,0)</f>
        <v>0</v>
      </c>
      <c r="N26" s="41">
        <f>IF(Scores!N29=Scores!N$7,1,0)</f>
        <v>0</v>
      </c>
      <c r="O26" s="41">
        <f>IF(Scores!O29=Scores!O$7,1,0)</f>
        <v>0</v>
      </c>
      <c r="P26" s="41">
        <f>IF(Scores!P29=Scores!P$7,1,0)</f>
        <v>1</v>
      </c>
      <c r="Q26" s="41">
        <f>IF(Scores!Q29=Scores!Q$7,1,0)</f>
        <v>1</v>
      </c>
      <c r="R26" s="41">
        <f>IF(Scores!R29=Scores!R$7,1,0)</f>
        <v>0</v>
      </c>
      <c r="S26" s="41">
        <f>IF(Scores!S29=Scores!S$7,1,0)</f>
        <v>0</v>
      </c>
      <c r="T26" s="41">
        <f>IF(Scores!T29=Scores!T$7,1,0)</f>
        <v>0</v>
      </c>
      <c r="U26" s="41">
        <f>IF(Scores!U29=Scores!U$7,1,0)</f>
        <v>1</v>
      </c>
      <c r="V26" s="41">
        <f>IF(Scores!V29=Scores!V$7,1,0)</f>
        <v>1</v>
      </c>
      <c r="W26" s="41">
        <f>IF(Scores!W29=Scores!W$7,1,0)</f>
        <v>0</v>
      </c>
      <c r="X26" s="41">
        <f>IF(Scores!X29=Scores!X$7,1,0)</f>
        <v>1</v>
      </c>
      <c r="Y26" s="41">
        <f>IF(Scores!Y29=Scores!Y$7,1,0)</f>
        <v>0</v>
      </c>
      <c r="Z26" s="41">
        <f>IF(Scores!Z29=Scores!Z$7,1,0)</f>
        <v>1</v>
      </c>
      <c r="AA26" s="41">
        <f>IF(Scores!AA29=Scores!AA$7,1,0)</f>
        <v>1</v>
      </c>
      <c r="AB26" s="41">
        <f>IF(Scores!AB29=Scores!AB$7,1,0)</f>
        <v>1</v>
      </c>
      <c r="AC26" s="41">
        <f>IF(Scores!AC29=Scores!AC$7,1,0)</f>
        <v>0</v>
      </c>
      <c r="AD26" s="41">
        <f>IF(Scores!AD29=Scores!AD$7,1,0)</f>
        <v>0</v>
      </c>
      <c r="AE26" s="41">
        <f>IF(Scores!AE29=Scores!AE$7,1,0)</f>
        <v>1</v>
      </c>
      <c r="AF26" s="41">
        <f>IF(Scores!AF29=Scores!AF$7,1,0)</f>
        <v>0</v>
      </c>
      <c r="AG26" s="41">
        <f t="shared" si="0"/>
        <v>9</v>
      </c>
    </row>
    <row r="27" spans="1:33">
      <c r="A27" s="101">
        <v>23</v>
      </c>
      <c r="C27" s="102">
        <f>IF(Scores!C30=Scores!C$7,1,0)</f>
        <v>1</v>
      </c>
      <c r="D27" s="41">
        <f>IF(Scores!D30=Scores!D$7,1,0)</f>
        <v>0</v>
      </c>
      <c r="E27" s="41">
        <f>IF(Scores!E30=Scores!E$7,1,0)</f>
        <v>0</v>
      </c>
      <c r="F27" s="41">
        <f>IF(Scores!F30=Scores!F$7,1,0)</f>
        <v>1</v>
      </c>
      <c r="G27" s="41">
        <f>IF(Scores!G30=Scores!G$7,1,0)</f>
        <v>1</v>
      </c>
      <c r="H27" s="41">
        <f>IF(Scores!H30=Scores!H$7,1,0)</f>
        <v>0</v>
      </c>
      <c r="I27" s="41">
        <f>IF(Scores!I30=Scores!I$7,1,0)</f>
        <v>1</v>
      </c>
      <c r="J27" s="41">
        <f>IF(Scores!J30=Scores!J$7,1,0)</f>
        <v>0</v>
      </c>
      <c r="K27" s="41">
        <f>IF(Scores!K30=Scores!K$7,1,0)</f>
        <v>1</v>
      </c>
      <c r="L27" s="41">
        <f>IF(Scores!L30=Scores!L$7,1,0)</f>
        <v>0</v>
      </c>
      <c r="M27" s="41">
        <f>IF(Scores!M30=Scores!M$7,1,0)</f>
        <v>0</v>
      </c>
      <c r="N27" s="41">
        <f>IF(Scores!N30=Scores!N$7,1,0)</f>
        <v>0</v>
      </c>
      <c r="O27" s="41">
        <f>IF(Scores!O30=Scores!O$7,1,0)</f>
        <v>0</v>
      </c>
      <c r="P27" s="41">
        <f>IF(Scores!P30=Scores!P$7,1,0)</f>
        <v>1</v>
      </c>
      <c r="Q27" s="41">
        <f>IF(Scores!Q30=Scores!Q$7,1,0)</f>
        <v>1</v>
      </c>
      <c r="R27" s="41">
        <f>IF(Scores!R30=Scores!R$7,1,0)</f>
        <v>0</v>
      </c>
      <c r="S27" s="41">
        <f>IF(Scores!S30=Scores!S$7,1,0)</f>
        <v>0</v>
      </c>
      <c r="T27" s="41">
        <f>IF(Scores!T30=Scores!T$7,1,0)</f>
        <v>1</v>
      </c>
      <c r="U27" s="41">
        <f>IF(Scores!U30=Scores!U$7,1,0)</f>
        <v>1</v>
      </c>
      <c r="V27" s="41">
        <f>IF(Scores!V30=Scores!V$7,1,0)</f>
        <v>0</v>
      </c>
      <c r="W27" s="41">
        <f>IF(Scores!W30=Scores!W$7,1,0)</f>
        <v>1</v>
      </c>
      <c r="X27" s="41">
        <f>IF(Scores!X30=Scores!X$7,1,0)</f>
        <v>1</v>
      </c>
      <c r="Y27" s="41">
        <f>IF(Scores!Y30=Scores!Y$7,1,0)</f>
        <v>0</v>
      </c>
      <c r="Z27" s="41">
        <f>IF(Scores!Z30=Scores!Z$7,1,0)</f>
        <v>1</v>
      </c>
      <c r="AA27" s="41">
        <f>IF(Scores!AA30=Scores!AA$7,1,0)</f>
        <v>1</v>
      </c>
      <c r="AB27" s="41">
        <f>IF(Scores!AB30=Scores!AB$7,1,0)</f>
        <v>0</v>
      </c>
      <c r="AC27" s="41">
        <f>IF(Scores!AC30=Scores!AC$7,1,0)</f>
        <v>1</v>
      </c>
      <c r="AD27" s="41">
        <f>IF(Scores!AD30=Scores!AD$7,1,0)</f>
        <v>0</v>
      </c>
      <c r="AE27" s="41">
        <f>IF(Scores!AE30=Scores!AE$7,1,0)</f>
        <v>1</v>
      </c>
      <c r="AF27" s="41">
        <f>IF(Scores!AF30=Scores!AF$7,1,0)</f>
        <v>0</v>
      </c>
      <c r="AG27" s="41">
        <f t="shared" si="0"/>
        <v>9</v>
      </c>
    </row>
    <row r="28" spans="1:33">
      <c r="A28" s="101">
        <v>24</v>
      </c>
      <c r="C28" s="102">
        <f>IF(Scores!C31=Scores!C$7,1,0)</f>
        <v>1</v>
      </c>
      <c r="D28" s="41">
        <f>IF(Scores!D31=Scores!D$7,1,0)</f>
        <v>0</v>
      </c>
      <c r="E28" s="41">
        <f>IF(Scores!E31=Scores!E$7,1,0)</f>
        <v>0</v>
      </c>
      <c r="F28" s="41">
        <f>IF(Scores!F31=Scores!F$7,1,0)</f>
        <v>1</v>
      </c>
      <c r="G28" s="41">
        <f>IF(Scores!G31=Scores!G$7,1,0)</f>
        <v>0</v>
      </c>
      <c r="H28" s="41">
        <f>IF(Scores!H31=Scores!H$7,1,0)</f>
        <v>1</v>
      </c>
      <c r="I28" s="41">
        <f>IF(Scores!I31=Scores!I$7,1,0)</f>
        <v>0</v>
      </c>
      <c r="J28" s="41">
        <f>IF(Scores!J31=Scores!J$7,1,0)</f>
        <v>1</v>
      </c>
      <c r="K28" s="41">
        <f>IF(Scores!K31=Scores!K$7,1,0)</f>
        <v>0</v>
      </c>
      <c r="L28" s="41">
        <f>IF(Scores!L31=Scores!L$7,1,0)</f>
        <v>0</v>
      </c>
      <c r="M28" s="41">
        <f>IF(Scores!M31=Scores!M$7,1,0)</f>
        <v>1</v>
      </c>
      <c r="N28" s="41">
        <f>IF(Scores!N31=Scores!N$7,1,0)</f>
        <v>0</v>
      </c>
      <c r="O28" s="41">
        <f>IF(Scores!O31=Scores!O$7,1,0)</f>
        <v>1</v>
      </c>
      <c r="P28" s="41">
        <f>IF(Scores!P31=Scores!P$7,1,0)</f>
        <v>0</v>
      </c>
      <c r="Q28" s="41">
        <f>IF(Scores!Q31=Scores!Q$7,1,0)</f>
        <v>0</v>
      </c>
      <c r="R28" s="41">
        <f>IF(Scores!R31=Scores!R$7,1,0)</f>
        <v>1</v>
      </c>
      <c r="S28" s="41">
        <f>IF(Scores!S31=Scores!S$7,1,0)</f>
        <v>1</v>
      </c>
      <c r="T28" s="41">
        <f>IF(Scores!T31=Scores!T$7,1,0)</f>
        <v>0</v>
      </c>
      <c r="U28" s="41">
        <f>IF(Scores!U31=Scores!U$7,1,0)</f>
        <v>0</v>
      </c>
      <c r="V28" s="41">
        <f>IF(Scores!V31=Scores!V$7,1,0)</f>
        <v>1</v>
      </c>
      <c r="W28" s="41">
        <f>IF(Scores!W31=Scores!W$7,1,0)</f>
        <v>1</v>
      </c>
      <c r="X28" s="41">
        <f>IF(Scores!X31=Scores!X$7,1,0)</f>
        <v>0</v>
      </c>
      <c r="Y28" s="41">
        <f>IF(Scores!Y31=Scores!Y$7,1,0)</f>
        <v>0</v>
      </c>
      <c r="Z28" s="41">
        <f>IF(Scores!Z31=Scores!Z$7,1,0)</f>
        <v>0</v>
      </c>
      <c r="AA28" s="41">
        <f>IF(Scores!AA31=Scores!AA$7,1,0)</f>
        <v>0</v>
      </c>
      <c r="AB28" s="41">
        <f>IF(Scores!AB31=Scores!AB$7,1,0)</f>
        <v>0</v>
      </c>
      <c r="AC28" s="41">
        <f>IF(Scores!AC31=Scores!AC$7,1,0)</f>
        <v>0</v>
      </c>
      <c r="AD28" s="41">
        <f>IF(Scores!AD31=Scores!AD$7,1,0)</f>
        <v>1</v>
      </c>
      <c r="AE28" s="41">
        <f>IF(Scores!AE31=Scores!AE$7,1,0)</f>
        <v>0</v>
      </c>
      <c r="AF28" s="41">
        <f>IF(Scores!AF31=Scores!AF$7,1,0)</f>
        <v>0</v>
      </c>
      <c r="AG28" s="41">
        <f t="shared" si="0"/>
        <v>9</v>
      </c>
    </row>
    <row r="29" spans="1:33">
      <c r="A29" s="101">
        <v>25</v>
      </c>
      <c r="C29" s="102">
        <f>IF(Scores!C32=Scores!C$7,1,0)</f>
        <v>0</v>
      </c>
      <c r="D29" s="41">
        <f>IF(Scores!D32=Scores!D$7,1,0)</f>
        <v>0</v>
      </c>
      <c r="E29" s="41">
        <f>IF(Scores!E32=Scores!E$7,1,0)</f>
        <v>0</v>
      </c>
      <c r="F29" s="41">
        <f>IF(Scores!F32=Scores!F$7,1,0)</f>
        <v>1</v>
      </c>
      <c r="G29" s="41">
        <f>IF(Scores!G32=Scores!G$7,1,0)</f>
        <v>1</v>
      </c>
      <c r="H29" s="41">
        <f>IF(Scores!H32=Scores!H$7,1,0)</f>
        <v>1</v>
      </c>
      <c r="I29" s="41">
        <f>IF(Scores!I32=Scores!I$7,1,0)</f>
        <v>1</v>
      </c>
      <c r="J29" s="41">
        <f>IF(Scores!J32=Scores!J$7,1,0)</f>
        <v>1</v>
      </c>
      <c r="K29" s="41">
        <f>IF(Scores!K32=Scores!K$7,1,0)</f>
        <v>0</v>
      </c>
      <c r="L29" s="41">
        <f>IF(Scores!L32=Scores!L$7,1,0)</f>
        <v>1</v>
      </c>
      <c r="M29" s="41">
        <f>IF(Scores!M32=Scores!M$7,1,0)</f>
        <v>0</v>
      </c>
      <c r="N29" s="41">
        <f>IF(Scores!N32=Scores!N$7,1,0)</f>
        <v>1</v>
      </c>
      <c r="O29" s="41">
        <f>IF(Scores!O32=Scores!O$7,1,0)</f>
        <v>1</v>
      </c>
      <c r="P29" s="41">
        <f>IF(Scores!P32=Scores!P$7,1,0)</f>
        <v>0</v>
      </c>
      <c r="Q29" s="41">
        <f>IF(Scores!Q32=Scores!Q$7,1,0)</f>
        <v>1</v>
      </c>
      <c r="R29" s="41">
        <f>IF(Scores!R32=Scores!R$7,1,0)</f>
        <v>0</v>
      </c>
      <c r="S29" s="41">
        <f>IF(Scores!S32=Scores!S$7,1,0)</f>
        <v>0</v>
      </c>
      <c r="T29" s="41">
        <f>IF(Scores!T32=Scores!T$7,1,0)</f>
        <v>0</v>
      </c>
      <c r="U29" s="41">
        <f>IF(Scores!U32=Scores!U$7,1,0)</f>
        <v>0</v>
      </c>
      <c r="V29" s="41">
        <f>IF(Scores!V32=Scores!V$7,1,0)</f>
        <v>0</v>
      </c>
      <c r="W29" s="41">
        <f>IF(Scores!W32=Scores!W$7,1,0)</f>
        <v>0</v>
      </c>
      <c r="X29" s="41">
        <f>IF(Scores!X32=Scores!X$7,1,0)</f>
        <v>1</v>
      </c>
      <c r="Y29" s="41">
        <f>IF(Scores!Y32=Scores!Y$7,1,0)</f>
        <v>0</v>
      </c>
      <c r="Z29" s="41">
        <f>IF(Scores!Z32=Scores!Z$7,1,0)</f>
        <v>1</v>
      </c>
      <c r="AA29" s="41">
        <f>IF(Scores!AA32=Scores!AA$7,1,0)</f>
        <v>1</v>
      </c>
      <c r="AB29" s="41">
        <f>IF(Scores!AB32=Scores!AB$7,1,0)</f>
        <v>1</v>
      </c>
      <c r="AC29" s="41">
        <f>IF(Scores!AC32=Scores!AC$7,1,0)</f>
        <v>1</v>
      </c>
      <c r="AD29" s="41">
        <f>IF(Scores!AD32=Scores!AD$7,1,0)</f>
        <v>1</v>
      </c>
      <c r="AE29" s="41">
        <f>IF(Scores!AE32=Scores!AE$7,1,0)</f>
        <v>0</v>
      </c>
      <c r="AF29" s="41">
        <f>IF(Scores!AF32=Scores!AF$7,1,0)</f>
        <v>1</v>
      </c>
      <c r="AG29" s="41">
        <f t="shared" si="0"/>
        <v>9</v>
      </c>
    </row>
    <row r="30" spans="1:33">
      <c r="A30" s="101">
        <v>26</v>
      </c>
      <c r="C30" s="102">
        <f>IF(Scores!C33=Scores!C$7,1,0)</f>
        <v>0</v>
      </c>
      <c r="D30" s="41">
        <f>IF(Scores!D33=Scores!D$7,1,0)</f>
        <v>1</v>
      </c>
      <c r="E30" s="41">
        <f>IF(Scores!E33=Scores!E$7,1,0)</f>
        <v>0</v>
      </c>
      <c r="F30" s="41">
        <f>IF(Scores!F33=Scores!F$7,1,0)</f>
        <v>1</v>
      </c>
      <c r="G30" s="41">
        <f>IF(Scores!G33=Scores!G$7,1,0)</f>
        <v>0</v>
      </c>
      <c r="H30" s="41">
        <f>IF(Scores!H33=Scores!H$7,1,0)</f>
        <v>1</v>
      </c>
      <c r="I30" s="41">
        <f>IF(Scores!I33=Scores!I$7,1,0)</f>
        <v>1</v>
      </c>
      <c r="J30" s="41">
        <f>IF(Scores!J33=Scores!J$7,1,0)</f>
        <v>1</v>
      </c>
      <c r="K30" s="41">
        <f>IF(Scores!K33=Scores!K$7,1,0)</f>
        <v>0</v>
      </c>
      <c r="L30" s="41">
        <f>IF(Scores!L33=Scores!L$7,1,0)</f>
        <v>0</v>
      </c>
      <c r="M30" s="41">
        <f>IF(Scores!M33=Scores!M$7,1,0)</f>
        <v>0</v>
      </c>
      <c r="N30" s="41">
        <f>IF(Scores!N33=Scores!N$7,1,0)</f>
        <v>1</v>
      </c>
      <c r="O30" s="41">
        <f>IF(Scores!O33=Scores!O$7,1,0)</f>
        <v>0</v>
      </c>
      <c r="P30" s="41">
        <f>IF(Scores!P33=Scores!P$7,1,0)</f>
        <v>1</v>
      </c>
      <c r="Q30" s="41">
        <f>IF(Scores!Q33=Scores!Q$7,1,0)</f>
        <v>0</v>
      </c>
      <c r="R30" s="41">
        <f>IF(Scores!R33=Scores!R$7,1,0)</f>
        <v>0</v>
      </c>
      <c r="S30" s="41">
        <f>IF(Scores!S33=Scores!S$7,1,0)</f>
        <v>0</v>
      </c>
      <c r="T30" s="41">
        <f>IF(Scores!T33=Scores!T$7,1,0)</f>
        <v>1</v>
      </c>
      <c r="U30" s="41">
        <f>IF(Scores!U33=Scores!U$7,1,0)</f>
        <v>1</v>
      </c>
      <c r="V30" s="41">
        <f>IF(Scores!V33=Scores!V$7,1,0)</f>
        <v>0</v>
      </c>
      <c r="W30" s="41">
        <f>IF(Scores!W33=Scores!W$7,1,0)</f>
        <v>0</v>
      </c>
      <c r="X30" s="41">
        <f>IF(Scores!X33=Scores!X$7,1,0)</f>
        <v>1</v>
      </c>
      <c r="Y30" s="41">
        <f>IF(Scores!Y33=Scores!Y$7,1,0)</f>
        <v>0</v>
      </c>
      <c r="Z30" s="41">
        <f>IF(Scores!Z33=Scores!Z$7,1,0)</f>
        <v>1</v>
      </c>
      <c r="AA30" s="41">
        <f>IF(Scores!AA33=Scores!AA$7,1,0)</f>
        <v>0</v>
      </c>
      <c r="AB30" s="41">
        <f>IF(Scores!AB33=Scores!AB$7,1,0)</f>
        <v>1</v>
      </c>
      <c r="AC30" s="41">
        <f>IF(Scores!AC33=Scores!AC$7,1,0)</f>
        <v>1</v>
      </c>
      <c r="AD30" s="41">
        <f>IF(Scores!AD33=Scores!AD$7,1,0)</f>
        <v>1</v>
      </c>
      <c r="AE30" s="41">
        <f>IF(Scores!AE33=Scores!AE$7,1,0)</f>
        <v>0</v>
      </c>
      <c r="AF30" s="41">
        <f>IF(Scores!AF33=Scores!AF$7,1,0)</f>
        <v>0</v>
      </c>
      <c r="AG30" s="41">
        <f t="shared" si="0"/>
        <v>9</v>
      </c>
    </row>
    <row r="31" spans="1:33">
      <c r="A31" s="101">
        <v>27</v>
      </c>
      <c r="C31" s="102">
        <f>IF(Scores!C34=Scores!C$7,1,0)</f>
        <v>0</v>
      </c>
      <c r="D31" s="41">
        <f>IF(Scores!D34=Scores!D$7,1,0)</f>
        <v>1</v>
      </c>
      <c r="E31" s="41">
        <f>IF(Scores!E34=Scores!E$7,1,0)</f>
        <v>0</v>
      </c>
      <c r="F31" s="41">
        <f>IF(Scores!F34=Scores!F$7,1,0)</f>
        <v>1</v>
      </c>
      <c r="G31" s="41">
        <f>IF(Scores!G34=Scores!G$7,1,0)</f>
        <v>1</v>
      </c>
      <c r="H31" s="41">
        <f>IF(Scores!H34=Scores!H$7,1,0)</f>
        <v>1</v>
      </c>
      <c r="I31" s="41">
        <f>IF(Scores!I34=Scores!I$7,1,0)</f>
        <v>0</v>
      </c>
      <c r="J31" s="41">
        <f>IF(Scores!J34=Scores!J$7,1,0)</f>
        <v>0</v>
      </c>
      <c r="K31" s="41">
        <f>IF(Scores!K34=Scores!K$7,1,0)</f>
        <v>0</v>
      </c>
      <c r="L31" s="41">
        <f>IF(Scores!L34=Scores!L$7,1,0)</f>
        <v>0</v>
      </c>
      <c r="M31" s="41">
        <f>IF(Scores!M34=Scores!M$7,1,0)</f>
        <v>1</v>
      </c>
      <c r="N31" s="41">
        <f>IF(Scores!N34=Scores!N$7,1,0)</f>
        <v>1</v>
      </c>
      <c r="O31" s="41">
        <f>IF(Scores!O34=Scores!O$7,1,0)</f>
        <v>1</v>
      </c>
      <c r="P31" s="41">
        <f>IF(Scores!P34=Scores!P$7,1,0)</f>
        <v>1</v>
      </c>
      <c r="Q31" s="41">
        <f>IF(Scores!Q34=Scores!Q$7,1,0)</f>
        <v>0</v>
      </c>
      <c r="R31" s="41">
        <f>IF(Scores!R34=Scores!R$7,1,0)</f>
        <v>1</v>
      </c>
      <c r="S31" s="41">
        <f>IF(Scores!S34=Scores!S$7,1,0)</f>
        <v>0</v>
      </c>
      <c r="T31" s="41">
        <f>IF(Scores!T34=Scores!T$7,1,0)</f>
        <v>0</v>
      </c>
      <c r="U31" s="41">
        <f>IF(Scores!U34=Scores!U$7,1,0)</f>
        <v>1</v>
      </c>
      <c r="V31" s="41">
        <f>IF(Scores!V34=Scores!V$7,1,0)</f>
        <v>0</v>
      </c>
      <c r="W31" s="41">
        <f>IF(Scores!W34=Scores!W$7,1,0)</f>
        <v>0</v>
      </c>
      <c r="X31" s="41">
        <f>IF(Scores!X34=Scores!X$7,1,0)</f>
        <v>1</v>
      </c>
      <c r="Y31" s="41">
        <f>IF(Scores!Y34=Scores!Y$7,1,0)</f>
        <v>0</v>
      </c>
      <c r="Z31" s="41">
        <f>IF(Scores!Z34=Scores!Z$7,1,0)</f>
        <v>1</v>
      </c>
      <c r="AA31" s="41">
        <f>IF(Scores!AA34=Scores!AA$7,1,0)</f>
        <v>1</v>
      </c>
      <c r="AB31" s="41">
        <f>IF(Scores!AB34=Scores!AB$7,1,0)</f>
        <v>1</v>
      </c>
      <c r="AC31" s="41">
        <f>IF(Scores!AC34=Scores!AC$7,1,0)</f>
        <v>0</v>
      </c>
      <c r="AD31" s="41">
        <f>IF(Scores!AD34=Scores!AD$7,1,0)</f>
        <v>0</v>
      </c>
      <c r="AE31" s="41">
        <f>IF(Scores!AE34=Scores!AE$7,1,0)</f>
        <v>0</v>
      </c>
      <c r="AF31" s="41">
        <f>IF(Scores!AF34=Scores!AF$7,1,0)</f>
        <v>0</v>
      </c>
      <c r="AG31" s="41">
        <f t="shared" si="0"/>
        <v>10</v>
      </c>
    </row>
    <row r="32" spans="1:33">
      <c r="A32" s="101">
        <v>28</v>
      </c>
      <c r="C32" s="102">
        <f>IF(Scores!C35=Scores!C$7,1,0)</f>
        <v>1</v>
      </c>
      <c r="D32" s="41">
        <f>IF(Scores!D35=Scores!D$7,1,0)</f>
        <v>0</v>
      </c>
      <c r="E32" s="41">
        <f>IF(Scores!E35=Scores!E$7,1,0)</f>
        <v>0</v>
      </c>
      <c r="F32" s="41">
        <f>IF(Scores!F35=Scores!F$7,1,0)</f>
        <v>0</v>
      </c>
      <c r="G32" s="41">
        <f>IF(Scores!G35=Scores!G$7,1,0)</f>
        <v>0</v>
      </c>
      <c r="H32" s="41">
        <f>IF(Scores!H35=Scores!H$7,1,0)</f>
        <v>0</v>
      </c>
      <c r="I32" s="41">
        <f>IF(Scores!I35=Scores!I$7,1,0)</f>
        <v>1</v>
      </c>
      <c r="J32" s="41">
        <f>IF(Scores!J35=Scores!J$7,1,0)</f>
        <v>1</v>
      </c>
      <c r="K32" s="41">
        <f>IF(Scores!K35=Scores!K$7,1,0)</f>
        <v>0</v>
      </c>
      <c r="L32" s="41">
        <f>IF(Scores!L35=Scores!L$7,1,0)</f>
        <v>1</v>
      </c>
      <c r="M32" s="41">
        <f>IF(Scores!M35=Scores!M$7,1,0)</f>
        <v>1</v>
      </c>
      <c r="N32" s="41">
        <f>IF(Scores!N35=Scores!N$7,1,0)</f>
        <v>0</v>
      </c>
      <c r="O32" s="41">
        <f>IF(Scores!O35=Scores!O$7,1,0)</f>
        <v>0</v>
      </c>
      <c r="P32" s="41">
        <f>IF(Scores!P35=Scores!P$7,1,0)</f>
        <v>0</v>
      </c>
      <c r="Q32" s="41">
        <f>IF(Scores!Q35=Scores!Q$7,1,0)</f>
        <v>1</v>
      </c>
      <c r="R32" s="41">
        <f>IF(Scores!R35=Scores!R$7,1,0)</f>
        <v>1</v>
      </c>
      <c r="S32" s="41">
        <f>IF(Scores!S35=Scores!S$7,1,0)</f>
        <v>0</v>
      </c>
      <c r="T32" s="41">
        <f>IF(Scores!T35=Scores!T$7,1,0)</f>
        <v>1</v>
      </c>
      <c r="U32" s="41">
        <f>IF(Scores!U35=Scores!U$7,1,0)</f>
        <v>0</v>
      </c>
      <c r="V32" s="41">
        <f>IF(Scores!V35=Scores!V$7,1,0)</f>
        <v>0</v>
      </c>
      <c r="W32" s="41">
        <f>IF(Scores!W35=Scores!W$7,1,0)</f>
        <v>1</v>
      </c>
      <c r="X32" s="41">
        <f>IF(Scores!X35=Scores!X$7,1,0)</f>
        <v>0</v>
      </c>
      <c r="Y32" s="41">
        <f>IF(Scores!Y35=Scores!Y$7,1,0)</f>
        <v>0</v>
      </c>
      <c r="Z32" s="41">
        <f>IF(Scores!Z35=Scores!Z$7,1,0)</f>
        <v>0</v>
      </c>
      <c r="AA32" s="41">
        <f>IF(Scores!AA35=Scores!AA$7,1,0)</f>
        <v>0</v>
      </c>
      <c r="AB32" s="41">
        <f>IF(Scores!AB35=Scores!AB$7,1,0)</f>
        <v>0</v>
      </c>
      <c r="AC32" s="41">
        <f>IF(Scores!AC35=Scores!AC$7,1,0)</f>
        <v>1</v>
      </c>
      <c r="AD32" s="41">
        <f>IF(Scores!AD35=Scores!AD$7,1,0)</f>
        <v>1</v>
      </c>
      <c r="AE32" s="41">
        <f>IF(Scores!AE35=Scores!AE$7,1,0)</f>
        <v>0</v>
      </c>
      <c r="AF32" s="41">
        <f>IF(Scores!AF35=Scores!AF$7,1,0)</f>
        <v>1</v>
      </c>
      <c r="AG32" s="41">
        <f t="shared" si="0"/>
        <v>8</v>
      </c>
    </row>
    <row r="33" spans="1:33">
      <c r="A33" s="101">
        <v>29</v>
      </c>
      <c r="C33" s="102">
        <f>IF(Scores!C36=Scores!C$7,1,0)</f>
        <v>1</v>
      </c>
      <c r="D33" s="41">
        <f>IF(Scores!D36=Scores!D$7,1,0)</f>
        <v>0</v>
      </c>
      <c r="E33" s="41">
        <f>IF(Scores!E36=Scores!E$7,1,0)</f>
        <v>0</v>
      </c>
      <c r="F33" s="41">
        <f>IF(Scores!F36=Scores!F$7,1,0)</f>
        <v>0</v>
      </c>
      <c r="G33" s="41">
        <f>IF(Scores!G36=Scores!G$7,1,0)</f>
        <v>0</v>
      </c>
      <c r="H33" s="41">
        <f>IF(Scores!H36=Scores!H$7,1,0)</f>
        <v>0</v>
      </c>
      <c r="I33" s="41">
        <f>IF(Scores!I36=Scores!I$7,1,0)</f>
        <v>0</v>
      </c>
      <c r="J33" s="41">
        <f>IF(Scores!J36=Scores!J$7,1,0)</f>
        <v>1</v>
      </c>
      <c r="K33" s="41">
        <f>IF(Scores!K36=Scores!K$7,1,0)</f>
        <v>1</v>
      </c>
      <c r="L33" s="41">
        <f>IF(Scores!L36=Scores!L$7,1,0)</f>
        <v>1</v>
      </c>
      <c r="M33" s="41">
        <f>IF(Scores!M36=Scores!M$7,1,0)</f>
        <v>1</v>
      </c>
      <c r="N33" s="41">
        <f>IF(Scores!N36=Scores!N$7,1,0)</f>
        <v>1</v>
      </c>
      <c r="O33" s="41">
        <f>IF(Scores!O36=Scores!O$7,1,0)</f>
        <v>0</v>
      </c>
      <c r="P33" s="41">
        <f>IF(Scores!P36=Scores!P$7,1,0)</f>
        <v>0</v>
      </c>
      <c r="Q33" s="41">
        <f>IF(Scores!Q36=Scores!Q$7,1,0)</f>
        <v>0</v>
      </c>
      <c r="R33" s="41">
        <f>IF(Scores!R36=Scores!R$7,1,0)</f>
        <v>1</v>
      </c>
      <c r="S33" s="41">
        <f>IF(Scores!S36=Scores!S$7,1,0)</f>
        <v>0</v>
      </c>
      <c r="T33" s="41">
        <f>IF(Scores!T36=Scores!T$7,1,0)</f>
        <v>0</v>
      </c>
      <c r="U33" s="41">
        <f>IF(Scores!U36=Scores!U$7,1,0)</f>
        <v>1</v>
      </c>
      <c r="V33" s="41">
        <f>IF(Scores!V36=Scores!V$7,1,0)</f>
        <v>0</v>
      </c>
      <c r="W33" s="41">
        <f>IF(Scores!W36=Scores!W$7,1,0)</f>
        <v>1</v>
      </c>
      <c r="X33" s="41">
        <f>IF(Scores!X36=Scores!X$7,1,0)</f>
        <v>1</v>
      </c>
      <c r="Y33" s="41">
        <f>IF(Scores!Y36=Scores!Y$7,1,0)</f>
        <v>0</v>
      </c>
      <c r="Z33" s="41">
        <f>IF(Scores!Z36=Scores!Z$7,1,0)</f>
        <v>0</v>
      </c>
      <c r="AA33" s="41">
        <f>IF(Scores!AA36=Scores!AA$7,1,0)</f>
        <v>0</v>
      </c>
      <c r="AB33" s="41">
        <f>IF(Scores!AB36=Scores!AB$7,1,0)</f>
        <v>0</v>
      </c>
      <c r="AC33" s="41">
        <f>IF(Scores!AC36=Scores!AC$7,1,0)</f>
        <v>0</v>
      </c>
      <c r="AD33" s="41">
        <f>IF(Scores!AD36=Scores!AD$7,1,0)</f>
        <v>0</v>
      </c>
      <c r="AE33" s="41">
        <f>IF(Scores!AE36=Scores!AE$7,1,0)</f>
        <v>1</v>
      </c>
      <c r="AF33" s="41">
        <f>IF(Scores!AF36=Scores!AF$7,1,0)</f>
        <v>0</v>
      </c>
      <c r="AG33" s="41">
        <f t="shared" si="0"/>
        <v>8</v>
      </c>
    </row>
    <row r="34" spans="1:33">
      <c r="A34" s="101">
        <v>30</v>
      </c>
      <c r="C34" s="102">
        <f>IF(Scores!C37=Scores!C$7,1,0)</f>
        <v>0</v>
      </c>
      <c r="D34" s="41">
        <f>IF(Scores!D37=Scores!D$7,1,0)</f>
        <v>0</v>
      </c>
      <c r="E34" s="41">
        <f>IF(Scores!E37=Scores!E$7,1,0)</f>
        <v>0</v>
      </c>
      <c r="F34" s="41">
        <f>IF(Scores!F37=Scores!F$7,1,0)</f>
        <v>1</v>
      </c>
      <c r="G34" s="41">
        <f>IF(Scores!G37=Scores!G$7,1,0)</f>
        <v>0</v>
      </c>
      <c r="H34" s="41">
        <f>IF(Scores!H37=Scores!H$7,1,0)</f>
        <v>0</v>
      </c>
      <c r="I34" s="41">
        <f>IF(Scores!I37=Scores!I$7,1,0)</f>
        <v>1</v>
      </c>
      <c r="J34" s="41">
        <f>IF(Scores!J37=Scores!J$7,1,0)</f>
        <v>1</v>
      </c>
      <c r="K34" s="41">
        <f>IF(Scores!K37=Scores!K$7,1,0)</f>
        <v>1</v>
      </c>
      <c r="L34" s="41">
        <f>IF(Scores!L37=Scores!L$7,1,0)</f>
        <v>1</v>
      </c>
      <c r="M34" s="41">
        <f>IF(Scores!M37=Scores!M$7,1,0)</f>
        <v>0</v>
      </c>
      <c r="N34" s="41">
        <f>IF(Scores!N37=Scores!N$7,1,0)</f>
        <v>1</v>
      </c>
      <c r="O34" s="41">
        <f>IF(Scores!O37=Scores!O$7,1,0)</f>
        <v>1</v>
      </c>
      <c r="P34" s="41">
        <f>IF(Scores!P37=Scores!P$7,1,0)</f>
        <v>0</v>
      </c>
      <c r="Q34" s="41">
        <f>IF(Scores!Q37=Scores!Q$7,1,0)</f>
        <v>1</v>
      </c>
      <c r="R34" s="41">
        <f>IF(Scores!R37=Scores!R$7,1,0)</f>
        <v>1</v>
      </c>
      <c r="S34" s="41">
        <f>IF(Scores!S37=Scores!S$7,1,0)</f>
        <v>0</v>
      </c>
      <c r="T34" s="41">
        <f>IF(Scores!T37=Scores!T$7,1,0)</f>
        <v>0</v>
      </c>
      <c r="U34" s="41">
        <f>IF(Scores!U37=Scores!U$7,1,0)</f>
        <v>0</v>
      </c>
      <c r="V34" s="41">
        <f>IF(Scores!V37=Scores!V$7,1,0)</f>
        <v>0</v>
      </c>
      <c r="W34" s="41">
        <f>IF(Scores!W37=Scores!W$7,1,0)</f>
        <v>0</v>
      </c>
      <c r="X34" s="41">
        <f>IF(Scores!X37=Scores!X$7,1,0)</f>
        <v>0</v>
      </c>
      <c r="Y34" s="41">
        <f>IF(Scores!Y37=Scores!Y$7,1,0)</f>
        <v>0</v>
      </c>
      <c r="Z34" s="41">
        <f>IF(Scores!Z37=Scores!Z$7,1,0)</f>
        <v>0</v>
      </c>
      <c r="AA34" s="41">
        <f>IF(Scores!AA37=Scores!AA$7,1,0)</f>
        <v>0</v>
      </c>
      <c r="AB34" s="41">
        <f>IF(Scores!AB37=Scores!AB$7,1,0)</f>
        <v>0</v>
      </c>
      <c r="AC34" s="41">
        <f>IF(Scores!AC37=Scores!AC$7,1,0)</f>
        <v>1</v>
      </c>
      <c r="AD34" s="41">
        <f>IF(Scores!AD37=Scores!AD$7,1,0)</f>
        <v>1</v>
      </c>
      <c r="AE34" s="41">
        <f>IF(Scores!AE37=Scores!AE$7,1,0)</f>
        <v>1</v>
      </c>
      <c r="AF34" s="41">
        <f>IF(Scores!AF37=Scores!AF$7,1,0)</f>
        <v>0</v>
      </c>
      <c r="AG34" s="41">
        <f t="shared" si="0"/>
        <v>9</v>
      </c>
    </row>
    <row r="35" spans="1:33">
      <c r="A35" s="101">
        <v>31</v>
      </c>
      <c r="C35" s="102">
        <f>IF(Scores!C38=Scores!C$7,1,0)</f>
        <v>0</v>
      </c>
      <c r="D35" s="41">
        <f>IF(Scores!D38=Scores!D$7,1,0)</f>
        <v>1</v>
      </c>
      <c r="E35" s="41">
        <f>IF(Scores!E38=Scores!E$7,1,0)</f>
        <v>0</v>
      </c>
      <c r="F35" s="41">
        <f>IF(Scores!F38=Scores!F$7,1,0)</f>
        <v>1</v>
      </c>
      <c r="G35" s="41">
        <f>IF(Scores!G38=Scores!G$7,1,0)</f>
        <v>0</v>
      </c>
      <c r="H35" s="41">
        <f>IF(Scores!H38=Scores!H$7,1,0)</f>
        <v>1</v>
      </c>
      <c r="I35" s="41">
        <f>IF(Scores!I38=Scores!I$7,1,0)</f>
        <v>1</v>
      </c>
      <c r="J35" s="41">
        <f>IF(Scores!J38=Scores!J$7,1,0)</f>
        <v>0</v>
      </c>
      <c r="K35" s="41">
        <f>IF(Scores!K38=Scores!K$7,1,0)</f>
        <v>0</v>
      </c>
      <c r="L35" s="41">
        <f>IF(Scores!L38=Scores!L$7,1,0)</f>
        <v>0</v>
      </c>
      <c r="M35" s="41">
        <f>IF(Scores!M38=Scores!M$7,1,0)</f>
        <v>0</v>
      </c>
      <c r="N35" s="41">
        <f>IF(Scores!N38=Scores!N$7,1,0)</f>
        <v>1</v>
      </c>
      <c r="O35" s="41">
        <f>IF(Scores!O38=Scores!O$7,1,0)</f>
        <v>0</v>
      </c>
      <c r="P35" s="41">
        <f>IF(Scores!P38=Scores!P$7,1,0)</f>
        <v>1</v>
      </c>
      <c r="Q35" s="41">
        <f>IF(Scores!Q38=Scores!Q$7,1,0)</f>
        <v>0</v>
      </c>
      <c r="R35" s="41">
        <f>IF(Scores!R38=Scores!R$7,1,0)</f>
        <v>0</v>
      </c>
      <c r="S35" s="41">
        <f>IF(Scores!S38=Scores!S$7,1,0)</f>
        <v>1</v>
      </c>
      <c r="T35" s="41">
        <f>IF(Scores!T38=Scores!T$7,1,0)</f>
        <v>0</v>
      </c>
      <c r="U35" s="41">
        <f>IF(Scores!U38=Scores!U$7,1,0)</f>
        <v>1</v>
      </c>
      <c r="V35" s="41">
        <f>IF(Scores!V38=Scores!V$7,1,0)</f>
        <v>0</v>
      </c>
      <c r="W35" s="41">
        <f>IF(Scores!W38=Scores!W$7,1,0)</f>
        <v>0</v>
      </c>
      <c r="X35" s="41">
        <f>IF(Scores!X38=Scores!X$7,1,0)</f>
        <v>1</v>
      </c>
      <c r="Y35" s="41">
        <f>IF(Scores!Y38=Scores!Y$7,1,0)</f>
        <v>0</v>
      </c>
      <c r="Z35" s="41">
        <f>IF(Scores!Z38=Scores!Z$7,1,0)</f>
        <v>1</v>
      </c>
      <c r="AA35" s="41">
        <f>IF(Scores!AA38=Scores!AA$7,1,0)</f>
        <v>0</v>
      </c>
      <c r="AB35" s="41">
        <f>IF(Scores!AB38=Scores!AB$7,1,0)</f>
        <v>1</v>
      </c>
      <c r="AC35" s="41">
        <f>IF(Scores!AC38=Scores!AC$7,1,0)</f>
        <v>1</v>
      </c>
      <c r="AD35" s="41">
        <f>IF(Scores!AD38=Scores!AD$7,1,0)</f>
        <v>0</v>
      </c>
      <c r="AE35" s="41">
        <f>IF(Scores!AE38=Scores!AE$7,1,0)</f>
        <v>0</v>
      </c>
      <c r="AF35" s="41">
        <f>IF(Scores!AF38=Scores!AF$7,1,0)</f>
        <v>0</v>
      </c>
      <c r="AG35" s="41">
        <f t="shared" si="0"/>
        <v>8</v>
      </c>
    </row>
    <row r="36" spans="1:33">
      <c r="A36" s="101">
        <v>32</v>
      </c>
      <c r="C36" s="102">
        <f>IF(Scores!C39=Scores!C$7,1,0)</f>
        <v>1</v>
      </c>
      <c r="D36" s="41">
        <f>IF(Scores!D39=Scores!D$7,1,0)</f>
        <v>1</v>
      </c>
      <c r="E36" s="41">
        <f>IF(Scores!E39=Scores!E$7,1,0)</f>
        <v>0</v>
      </c>
      <c r="F36" s="41">
        <f>IF(Scores!F39=Scores!F$7,1,0)</f>
        <v>0</v>
      </c>
      <c r="G36" s="41">
        <f>IF(Scores!G39=Scores!G$7,1,0)</f>
        <v>0</v>
      </c>
      <c r="H36" s="41">
        <f>IF(Scores!H39=Scores!H$7,1,0)</f>
        <v>0</v>
      </c>
      <c r="I36" s="41">
        <f>IF(Scores!I39=Scores!I$7,1,0)</f>
        <v>1</v>
      </c>
      <c r="J36" s="41">
        <f>IF(Scores!J39=Scores!J$7,1,0)</f>
        <v>1</v>
      </c>
      <c r="K36" s="41">
        <f>IF(Scores!K39=Scores!K$7,1,0)</f>
        <v>1</v>
      </c>
      <c r="L36" s="41">
        <f>IF(Scores!L39=Scores!L$7,1,0)</f>
        <v>0</v>
      </c>
      <c r="M36" s="41">
        <f>IF(Scores!M39=Scores!M$7,1,0)</f>
        <v>1</v>
      </c>
      <c r="N36" s="41">
        <f>IF(Scores!N39=Scores!N$7,1,0)</f>
        <v>0</v>
      </c>
      <c r="O36" s="41">
        <f>IF(Scores!O39=Scores!O$7,1,0)</f>
        <v>1</v>
      </c>
      <c r="P36" s="41">
        <f>IF(Scores!P39=Scores!P$7,1,0)</f>
        <v>0</v>
      </c>
      <c r="Q36" s="41">
        <f>IF(Scores!Q39=Scores!Q$7,1,0)</f>
        <v>0</v>
      </c>
      <c r="R36" s="41">
        <f>IF(Scores!R39=Scores!R$7,1,0)</f>
        <v>1</v>
      </c>
      <c r="S36" s="41">
        <f>IF(Scores!S39=Scores!S$7,1,0)</f>
        <v>0</v>
      </c>
      <c r="T36" s="41">
        <f>IF(Scores!T39=Scores!T$7,1,0)</f>
        <v>1</v>
      </c>
      <c r="U36" s="41">
        <f>IF(Scores!U39=Scores!U$7,1,0)</f>
        <v>0</v>
      </c>
      <c r="V36" s="41">
        <f>IF(Scores!V39=Scores!V$7,1,0)</f>
        <v>0</v>
      </c>
      <c r="W36" s="41">
        <f>IF(Scores!W39=Scores!W$7,1,0)</f>
        <v>1</v>
      </c>
      <c r="X36" s="41">
        <f>IF(Scores!X39=Scores!X$7,1,0)</f>
        <v>1</v>
      </c>
      <c r="Y36" s="41">
        <f>IF(Scores!Y39=Scores!Y$7,1,0)</f>
        <v>0</v>
      </c>
      <c r="Z36" s="41">
        <f>IF(Scores!Z39=Scores!Z$7,1,0)</f>
        <v>0</v>
      </c>
      <c r="AA36" s="41">
        <f>IF(Scores!AA39=Scores!AA$7,1,0)</f>
        <v>0</v>
      </c>
      <c r="AB36" s="41">
        <f>IF(Scores!AB39=Scores!AB$7,1,0)</f>
        <v>0</v>
      </c>
      <c r="AC36" s="41">
        <f>IF(Scores!AC39=Scores!AC$7,1,0)</f>
        <v>1</v>
      </c>
      <c r="AD36" s="41">
        <f>IF(Scores!AD39=Scores!AD$7,1,0)</f>
        <v>1</v>
      </c>
      <c r="AE36" s="41">
        <f>IF(Scores!AE39=Scores!AE$7,1,0)</f>
        <v>1</v>
      </c>
      <c r="AF36" s="41">
        <f>IF(Scores!AF39=Scores!AF$7,1,0)</f>
        <v>0</v>
      </c>
      <c r="AG36" s="41">
        <f t="shared" si="0"/>
        <v>9</v>
      </c>
    </row>
    <row r="37" spans="1:33">
      <c r="A37" s="101">
        <v>33</v>
      </c>
      <c r="C37" s="102">
        <f>IF(Scores!C40=Scores!C$7,1,0)</f>
        <v>1</v>
      </c>
      <c r="D37" s="41">
        <f>IF(Scores!D40=Scores!D$7,1,0)</f>
        <v>1</v>
      </c>
      <c r="E37" s="41">
        <f>IF(Scores!E40=Scores!E$7,1,0)</f>
        <v>0</v>
      </c>
      <c r="F37" s="41">
        <f>IF(Scores!F40=Scores!F$7,1,0)</f>
        <v>0</v>
      </c>
      <c r="G37" s="41">
        <f>IF(Scores!G40=Scores!G$7,1,0)</f>
        <v>0</v>
      </c>
      <c r="H37" s="41">
        <f>IF(Scores!H40=Scores!H$7,1,0)</f>
        <v>0</v>
      </c>
      <c r="I37" s="41">
        <f>IF(Scores!I40=Scores!I$7,1,0)</f>
        <v>0</v>
      </c>
      <c r="J37" s="41">
        <f>IF(Scores!J40=Scores!J$7,1,0)</f>
        <v>1</v>
      </c>
      <c r="K37" s="41">
        <f>IF(Scores!K40=Scores!K$7,1,0)</f>
        <v>0</v>
      </c>
      <c r="L37" s="41">
        <f>IF(Scores!L40=Scores!L$7,1,0)</f>
        <v>1</v>
      </c>
      <c r="M37" s="41">
        <f>IF(Scores!M40=Scores!M$7,1,0)</f>
        <v>0</v>
      </c>
      <c r="N37" s="41">
        <f>IF(Scores!N40=Scores!N$7,1,0)</f>
        <v>1</v>
      </c>
      <c r="O37" s="41">
        <f>IF(Scores!O40=Scores!O$7,1,0)</f>
        <v>1</v>
      </c>
      <c r="P37" s="41">
        <f>IF(Scores!P40=Scores!P$7,1,0)</f>
        <v>0</v>
      </c>
      <c r="Q37" s="41">
        <f>IF(Scores!Q40=Scores!Q$7,1,0)</f>
        <v>1</v>
      </c>
      <c r="R37" s="41">
        <f>IF(Scores!R40=Scores!R$7,1,0)</f>
        <v>0</v>
      </c>
      <c r="S37" s="41">
        <f>IF(Scores!S40=Scores!S$7,1,0)</f>
        <v>0</v>
      </c>
      <c r="T37" s="41">
        <f>IF(Scores!T40=Scores!T$7,1,0)</f>
        <v>0</v>
      </c>
      <c r="U37" s="41">
        <f>IF(Scores!U40=Scores!U$7,1,0)</f>
        <v>1</v>
      </c>
      <c r="V37" s="41">
        <f>IF(Scores!V40=Scores!V$7,1,0)</f>
        <v>0</v>
      </c>
      <c r="W37" s="41">
        <f>IF(Scores!W40=Scores!W$7,1,0)</f>
        <v>1</v>
      </c>
      <c r="X37" s="41">
        <f>IF(Scores!X40=Scores!X$7,1,0)</f>
        <v>1</v>
      </c>
      <c r="Y37" s="41">
        <f>IF(Scores!Y40=Scores!Y$7,1,0)</f>
        <v>0</v>
      </c>
      <c r="Z37" s="41">
        <f>IF(Scores!Z40=Scores!Z$7,1,0)</f>
        <v>0</v>
      </c>
      <c r="AA37" s="41">
        <f>IF(Scores!AA40=Scores!AA$7,1,0)</f>
        <v>0</v>
      </c>
      <c r="AB37" s="41">
        <f>IF(Scores!AB40=Scores!AB$7,1,0)</f>
        <v>0</v>
      </c>
      <c r="AC37" s="41">
        <f>IF(Scores!AC40=Scores!AC$7,1,0)</f>
        <v>0</v>
      </c>
      <c r="AD37" s="41">
        <f>IF(Scores!AD40=Scores!AD$7,1,0)</f>
        <v>0</v>
      </c>
      <c r="AE37" s="41">
        <f>IF(Scores!AE40=Scores!AE$7,1,0)</f>
        <v>0</v>
      </c>
      <c r="AF37" s="41">
        <f>IF(Scores!AF40=Scores!AF$7,1,0)</f>
        <v>0</v>
      </c>
      <c r="AG37" s="41">
        <f t="shared" si="0"/>
        <v>8</v>
      </c>
    </row>
    <row r="38" spans="1:33">
      <c r="A38" s="101">
        <v>34</v>
      </c>
      <c r="C38" s="102">
        <f>IF(Scores!C41=Scores!C$7,1,0)</f>
        <v>1</v>
      </c>
      <c r="D38" s="41">
        <f>IF(Scores!D41=Scores!D$7,1,0)</f>
        <v>1</v>
      </c>
      <c r="E38" s="41">
        <f>IF(Scores!E41=Scores!E$7,1,0)</f>
        <v>0</v>
      </c>
      <c r="F38" s="41">
        <f>IF(Scores!F41=Scores!F$7,1,0)</f>
        <v>0</v>
      </c>
      <c r="G38" s="41">
        <f>IF(Scores!G41=Scores!G$7,1,0)</f>
        <v>0</v>
      </c>
      <c r="H38" s="41">
        <f>IF(Scores!H41=Scores!H$7,1,0)</f>
        <v>0</v>
      </c>
      <c r="I38" s="41">
        <f>IF(Scores!I41=Scores!I$7,1,0)</f>
        <v>0</v>
      </c>
      <c r="J38" s="41">
        <f>IF(Scores!J41=Scores!J$7,1,0)</f>
        <v>1</v>
      </c>
      <c r="K38" s="41">
        <f>IF(Scores!K41=Scores!K$7,1,0)</f>
        <v>0</v>
      </c>
      <c r="L38" s="41">
        <f>IF(Scores!L41=Scores!L$7,1,0)</f>
        <v>1</v>
      </c>
      <c r="M38" s="41">
        <f>IF(Scores!M41=Scores!M$7,1,0)</f>
        <v>0</v>
      </c>
      <c r="N38" s="41">
        <f>IF(Scores!N41=Scores!N$7,1,0)</f>
        <v>1</v>
      </c>
      <c r="O38" s="41">
        <f>IF(Scores!O41=Scores!O$7,1,0)</f>
        <v>1</v>
      </c>
      <c r="P38" s="41">
        <f>IF(Scores!P41=Scores!P$7,1,0)</f>
        <v>0</v>
      </c>
      <c r="Q38" s="41">
        <f>IF(Scores!Q41=Scores!Q$7,1,0)</f>
        <v>1</v>
      </c>
      <c r="R38" s="41">
        <f>IF(Scores!R41=Scores!R$7,1,0)</f>
        <v>0</v>
      </c>
      <c r="S38" s="41">
        <f>IF(Scores!S41=Scores!S$7,1,0)</f>
        <v>0</v>
      </c>
      <c r="T38" s="41">
        <f>IF(Scores!T41=Scores!T$7,1,0)</f>
        <v>0</v>
      </c>
      <c r="U38" s="41">
        <f>IF(Scores!U41=Scores!U$7,1,0)</f>
        <v>1</v>
      </c>
      <c r="V38" s="41">
        <f>IF(Scores!V41=Scores!V$7,1,0)</f>
        <v>0</v>
      </c>
      <c r="W38" s="41">
        <f>IF(Scores!W41=Scores!W$7,1,0)</f>
        <v>1</v>
      </c>
      <c r="X38" s="41">
        <f>IF(Scores!X41=Scores!X$7,1,0)</f>
        <v>1</v>
      </c>
      <c r="Y38" s="41">
        <f>IF(Scores!Y41=Scores!Y$7,1,0)</f>
        <v>0</v>
      </c>
      <c r="Z38" s="41">
        <f>IF(Scores!Z41=Scores!Z$7,1,0)</f>
        <v>0</v>
      </c>
      <c r="AA38" s="41">
        <f>IF(Scores!AA41=Scores!AA$7,1,0)</f>
        <v>0</v>
      </c>
      <c r="AB38" s="41">
        <f>IF(Scores!AB41=Scores!AB$7,1,0)</f>
        <v>0</v>
      </c>
      <c r="AC38" s="41">
        <f>IF(Scores!AC41=Scores!AC$7,1,0)</f>
        <v>0</v>
      </c>
      <c r="AD38" s="41">
        <f>IF(Scores!AD41=Scores!AD$7,1,0)</f>
        <v>1</v>
      </c>
      <c r="AE38" s="41">
        <f>IF(Scores!AE41=Scores!AE$7,1,0)</f>
        <v>0</v>
      </c>
      <c r="AF38" s="41">
        <f>IF(Scores!AF41=Scores!AF$7,1,0)</f>
        <v>1</v>
      </c>
      <c r="AG38" s="41">
        <f t="shared" si="0"/>
        <v>8</v>
      </c>
    </row>
    <row r="39" spans="1:33">
      <c r="A39" s="101">
        <v>35</v>
      </c>
      <c r="C39" s="102">
        <f>IF(Scores!C42=Scores!C$7,1,0)</f>
        <v>1</v>
      </c>
      <c r="D39" s="41">
        <f>IF(Scores!D42=Scores!D$7,1,0)</f>
        <v>1</v>
      </c>
      <c r="E39" s="41">
        <f>IF(Scores!E42=Scores!E$7,1,0)</f>
        <v>0</v>
      </c>
      <c r="F39" s="41">
        <f>IF(Scores!F42=Scores!F$7,1,0)</f>
        <v>0</v>
      </c>
      <c r="G39" s="41">
        <f>IF(Scores!G42=Scores!G$7,1,0)</f>
        <v>1</v>
      </c>
      <c r="H39" s="41">
        <f>IF(Scores!H42=Scores!H$7,1,0)</f>
        <v>1</v>
      </c>
      <c r="I39" s="41">
        <f>IF(Scores!I42=Scores!I$7,1,0)</f>
        <v>1</v>
      </c>
      <c r="J39" s="41">
        <f>IF(Scores!J42=Scores!J$7,1,0)</f>
        <v>1</v>
      </c>
      <c r="K39" s="41">
        <f>IF(Scores!K42=Scores!K$7,1,0)</f>
        <v>1</v>
      </c>
      <c r="L39" s="41">
        <f>IF(Scores!L42=Scores!L$7,1,0)</f>
        <v>0</v>
      </c>
      <c r="M39" s="41">
        <f>IF(Scores!M42=Scores!M$7,1,0)</f>
        <v>0</v>
      </c>
      <c r="N39" s="41">
        <f>IF(Scores!N42=Scores!N$7,1,0)</f>
        <v>0</v>
      </c>
      <c r="O39" s="41">
        <f>IF(Scores!O42=Scores!O$7,1,0)</f>
        <v>0</v>
      </c>
      <c r="P39" s="41">
        <f>IF(Scores!P42=Scores!P$7,1,0)</f>
        <v>1</v>
      </c>
      <c r="Q39" s="41">
        <f>IF(Scores!Q42=Scores!Q$7,1,0)</f>
        <v>0</v>
      </c>
      <c r="R39" s="41">
        <f>IF(Scores!R42=Scores!R$7,1,0)</f>
        <v>0</v>
      </c>
      <c r="S39" s="41">
        <f>IF(Scores!S42=Scores!S$7,1,0)</f>
        <v>0</v>
      </c>
      <c r="T39" s="41">
        <f>IF(Scores!T42=Scores!T$7,1,0)</f>
        <v>0</v>
      </c>
      <c r="U39" s="41">
        <f>IF(Scores!U42=Scores!U$7,1,0)</f>
        <v>0</v>
      </c>
      <c r="V39" s="41">
        <f>IF(Scores!V42=Scores!V$7,1,0)</f>
        <v>0</v>
      </c>
      <c r="W39" s="41">
        <f>IF(Scores!W42=Scores!W$7,1,0)</f>
        <v>1</v>
      </c>
      <c r="X39" s="41">
        <f>IF(Scores!X42=Scores!X$7,1,0)</f>
        <v>1</v>
      </c>
      <c r="Y39" s="41">
        <f>IF(Scores!Y42=Scores!Y$7,1,0)</f>
        <v>0</v>
      </c>
      <c r="Z39" s="41">
        <f>IF(Scores!Z42=Scores!Z$7,1,0)</f>
        <v>0</v>
      </c>
      <c r="AA39" s="41">
        <f>IF(Scores!AA42=Scores!AA$7,1,0)</f>
        <v>1</v>
      </c>
      <c r="AB39" s="41">
        <f>IF(Scores!AB42=Scores!AB$7,1,0)</f>
        <v>1</v>
      </c>
      <c r="AC39" s="41">
        <f>IF(Scores!AC42=Scores!AC$7,1,0)</f>
        <v>1</v>
      </c>
      <c r="AD39" s="41">
        <f>IF(Scores!AD42=Scores!AD$7,1,0)</f>
        <v>1</v>
      </c>
      <c r="AE39" s="41">
        <f>IF(Scores!AE42=Scores!AE$7,1,0)</f>
        <v>1</v>
      </c>
      <c r="AF39" s="41">
        <f>IF(Scores!AF42=Scores!AF$7,1,0)</f>
        <v>0</v>
      </c>
      <c r="AG39" s="41">
        <f t="shared" si="0"/>
        <v>8</v>
      </c>
    </row>
    <row r="40" spans="1:33">
      <c r="A40" s="101">
        <v>36</v>
      </c>
      <c r="C40" s="102">
        <f>IF(Scores!C43=Scores!C$7,1,0)</f>
        <v>1</v>
      </c>
      <c r="D40" s="41">
        <f>IF(Scores!D43=Scores!D$7,1,0)</f>
        <v>1</v>
      </c>
      <c r="E40" s="41">
        <f>IF(Scores!E43=Scores!E$7,1,0)</f>
        <v>0</v>
      </c>
      <c r="F40" s="41">
        <f>IF(Scores!F43=Scores!F$7,1,0)</f>
        <v>0</v>
      </c>
      <c r="G40" s="41">
        <f>IF(Scores!G43=Scores!G$7,1,0)</f>
        <v>1</v>
      </c>
      <c r="H40" s="41">
        <f>IF(Scores!H43=Scores!H$7,1,0)</f>
        <v>1</v>
      </c>
      <c r="I40" s="41">
        <f>IF(Scores!I43=Scores!I$7,1,0)</f>
        <v>1</v>
      </c>
      <c r="J40" s="41">
        <f>IF(Scores!J43=Scores!J$7,1,0)</f>
        <v>1</v>
      </c>
      <c r="K40" s="41">
        <f>IF(Scores!K43=Scores!K$7,1,0)</f>
        <v>1</v>
      </c>
      <c r="L40" s="41">
        <f>IF(Scores!L43=Scores!L$7,1,0)</f>
        <v>0</v>
      </c>
      <c r="M40" s="41">
        <f>IF(Scores!M43=Scores!M$7,1,0)</f>
        <v>0</v>
      </c>
      <c r="N40" s="41">
        <f>IF(Scores!N43=Scores!N$7,1,0)</f>
        <v>0</v>
      </c>
      <c r="O40" s="41">
        <f>IF(Scores!O43=Scores!O$7,1,0)</f>
        <v>0</v>
      </c>
      <c r="P40" s="41">
        <f>IF(Scores!P43=Scores!P$7,1,0)</f>
        <v>1</v>
      </c>
      <c r="Q40" s="41">
        <f>IF(Scores!Q43=Scores!Q$7,1,0)</f>
        <v>0</v>
      </c>
      <c r="R40" s="41">
        <f>IF(Scores!R43=Scores!R$7,1,0)</f>
        <v>0</v>
      </c>
      <c r="S40" s="41">
        <f>IF(Scores!S43=Scores!S$7,1,0)</f>
        <v>0</v>
      </c>
      <c r="T40" s="41">
        <f>IF(Scores!T43=Scores!T$7,1,0)</f>
        <v>0</v>
      </c>
      <c r="U40" s="41">
        <f>IF(Scores!U43=Scores!U$7,1,0)</f>
        <v>0</v>
      </c>
      <c r="V40" s="41">
        <f>IF(Scores!V43=Scores!V$7,1,0)</f>
        <v>0</v>
      </c>
      <c r="W40" s="41">
        <f>IF(Scores!W43=Scores!W$7,1,0)</f>
        <v>1</v>
      </c>
      <c r="X40" s="41">
        <f>IF(Scores!X43=Scores!X$7,1,0)</f>
        <v>1</v>
      </c>
      <c r="Y40" s="41">
        <f>IF(Scores!Y43=Scores!Y$7,1,0)</f>
        <v>0</v>
      </c>
      <c r="Z40" s="41">
        <f>IF(Scores!Z43=Scores!Z$7,1,0)</f>
        <v>0</v>
      </c>
      <c r="AA40" s="41">
        <f>IF(Scores!AA43=Scores!AA$7,1,0)</f>
        <v>1</v>
      </c>
      <c r="AB40" s="41">
        <f>IF(Scores!AB43=Scores!AB$7,1,0)</f>
        <v>1</v>
      </c>
      <c r="AC40" s="41">
        <f>IF(Scores!AC43=Scores!AC$7,1,0)</f>
        <v>1</v>
      </c>
      <c r="AD40" s="41">
        <f>IF(Scores!AD43=Scores!AD$7,1,0)</f>
        <v>0</v>
      </c>
      <c r="AE40" s="41">
        <f>IF(Scores!AE43=Scores!AE$7,1,0)</f>
        <v>1</v>
      </c>
      <c r="AF40" s="41">
        <f>IF(Scores!AF43=Scores!AF$7,1,0)</f>
        <v>0</v>
      </c>
      <c r="AG40" s="41">
        <f t="shared" si="0"/>
        <v>8</v>
      </c>
    </row>
    <row r="41" spans="1:33">
      <c r="A41" s="101">
        <v>37</v>
      </c>
      <c r="C41" s="102">
        <f>IF(Scores!C44=Scores!C$7,1,0)</f>
        <v>0</v>
      </c>
      <c r="D41" s="41">
        <f>IF(Scores!D44=Scores!D$7,1,0)</f>
        <v>0</v>
      </c>
      <c r="E41" s="41">
        <f>IF(Scores!E44=Scores!E$7,1,0)</f>
        <v>0</v>
      </c>
      <c r="F41" s="41">
        <f>IF(Scores!F44=Scores!F$7,1,0)</f>
        <v>1</v>
      </c>
      <c r="G41" s="41">
        <f>IF(Scores!G44=Scores!G$7,1,0)</f>
        <v>0</v>
      </c>
      <c r="H41" s="41">
        <f>IF(Scores!H44=Scores!H$7,1,0)</f>
        <v>0</v>
      </c>
      <c r="I41" s="41">
        <f>IF(Scores!I44=Scores!I$7,1,0)</f>
        <v>0</v>
      </c>
      <c r="J41" s="41">
        <f>IF(Scores!J44=Scores!J$7,1,0)</f>
        <v>0</v>
      </c>
      <c r="K41" s="41">
        <f>IF(Scores!K44=Scores!K$7,1,0)</f>
        <v>0</v>
      </c>
      <c r="L41" s="41">
        <f>IF(Scores!L44=Scores!L$7,1,0)</f>
        <v>0</v>
      </c>
      <c r="M41" s="41">
        <f>IF(Scores!M44=Scores!M$7,1,0)</f>
        <v>1</v>
      </c>
      <c r="N41" s="41">
        <f>IF(Scores!N44=Scores!N$7,1,0)</f>
        <v>1</v>
      </c>
      <c r="O41" s="41">
        <f>IF(Scores!O44=Scores!O$7,1,0)</f>
        <v>1</v>
      </c>
      <c r="P41" s="41">
        <f>IF(Scores!P44=Scores!P$7,1,0)</f>
        <v>1</v>
      </c>
      <c r="Q41" s="41">
        <f>IF(Scores!Q44=Scores!Q$7,1,0)</f>
        <v>0</v>
      </c>
      <c r="R41" s="41">
        <f>IF(Scores!R44=Scores!R$7,1,0)</f>
        <v>1</v>
      </c>
      <c r="S41" s="41">
        <f>IF(Scores!S44=Scores!S$7,1,0)</f>
        <v>1</v>
      </c>
      <c r="T41" s="41">
        <f>IF(Scores!T44=Scores!T$7,1,0)</f>
        <v>0</v>
      </c>
      <c r="U41" s="41">
        <f>IF(Scores!U44=Scores!U$7,1,0)</f>
        <v>0</v>
      </c>
      <c r="V41" s="41">
        <f>IF(Scores!V44=Scores!V$7,1,0)</f>
        <v>0</v>
      </c>
      <c r="W41" s="41">
        <f>IF(Scores!W44=Scores!W$7,1,0)</f>
        <v>0</v>
      </c>
      <c r="X41" s="41">
        <f>IF(Scores!X44=Scores!X$7,1,0)</f>
        <v>0</v>
      </c>
      <c r="Y41" s="41">
        <f>IF(Scores!Y44=Scores!Y$7,1,0)</f>
        <v>0</v>
      </c>
      <c r="Z41" s="41">
        <f>IF(Scores!Z44=Scores!Z$7,1,0)</f>
        <v>1</v>
      </c>
      <c r="AA41" s="41">
        <f>IF(Scores!AA44=Scores!AA$7,1,0)</f>
        <v>0</v>
      </c>
      <c r="AB41" s="41">
        <f>IF(Scores!AB44=Scores!AB$7,1,0)</f>
        <v>0</v>
      </c>
      <c r="AC41" s="41">
        <f>IF(Scores!AC44=Scores!AC$7,1,0)</f>
        <v>0</v>
      </c>
      <c r="AD41" s="41">
        <f>IF(Scores!AD44=Scores!AD$7,1,0)</f>
        <v>0</v>
      </c>
      <c r="AE41" s="41">
        <f>IF(Scores!AE44=Scores!AE$7,1,0)</f>
        <v>0</v>
      </c>
      <c r="AF41" s="41">
        <f>IF(Scores!AF44=Scores!AF$7,1,0)</f>
        <v>0</v>
      </c>
      <c r="AG41" s="41">
        <f t="shared" si="0"/>
        <v>7</v>
      </c>
    </row>
    <row r="42" spans="1:33">
      <c r="A42" s="101">
        <v>38</v>
      </c>
      <c r="C42" s="102">
        <f>IF(Scores!C45=Scores!C$7,1,0)</f>
        <v>1</v>
      </c>
      <c r="D42" s="41">
        <f>IF(Scores!D45=Scores!D$7,1,0)</f>
        <v>0</v>
      </c>
      <c r="E42" s="41">
        <f>IF(Scores!E45=Scores!E$7,1,0)</f>
        <v>1</v>
      </c>
      <c r="F42" s="41">
        <f>IF(Scores!F45=Scores!F$7,1,0)</f>
        <v>1</v>
      </c>
      <c r="G42" s="41">
        <f>IF(Scores!G45=Scores!G$7,1,0)</f>
        <v>0</v>
      </c>
      <c r="H42" s="41">
        <f>IF(Scores!H45=Scores!H$7,1,0)</f>
        <v>0</v>
      </c>
      <c r="I42" s="41">
        <f>IF(Scores!I45=Scores!I$7,1,0)</f>
        <v>0</v>
      </c>
      <c r="J42" s="41">
        <f>IF(Scores!J45=Scores!J$7,1,0)</f>
        <v>1</v>
      </c>
      <c r="K42" s="41">
        <f>IF(Scores!K45=Scores!K$7,1,0)</f>
        <v>0</v>
      </c>
      <c r="L42" s="41">
        <f>IF(Scores!L45=Scores!L$7,1,0)</f>
        <v>1</v>
      </c>
      <c r="M42" s="41">
        <f>IF(Scores!M45=Scores!M$7,1,0)</f>
        <v>0</v>
      </c>
      <c r="N42" s="41">
        <f>IF(Scores!N45=Scores!N$7,1,0)</f>
        <v>0</v>
      </c>
      <c r="O42" s="41">
        <f>IF(Scores!O45=Scores!O$7,1,0)</f>
        <v>0</v>
      </c>
      <c r="P42" s="41">
        <f>IF(Scores!P45=Scores!P$7,1,0)</f>
        <v>0</v>
      </c>
      <c r="Q42" s="41">
        <f>IF(Scores!Q45=Scores!Q$7,1,0)</f>
        <v>1</v>
      </c>
      <c r="R42" s="41">
        <f>IF(Scores!R45=Scores!R$7,1,0)</f>
        <v>0</v>
      </c>
      <c r="S42" s="41">
        <f>IF(Scores!S45=Scores!S$7,1,0)</f>
        <v>0</v>
      </c>
      <c r="T42" s="41">
        <f>IF(Scores!T45=Scores!T$7,1,0)</f>
        <v>0</v>
      </c>
      <c r="U42" s="41">
        <f>IF(Scores!U45=Scores!U$7,1,0)</f>
        <v>1</v>
      </c>
      <c r="V42" s="41">
        <f>IF(Scores!V45=Scores!V$7,1,0)</f>
        <v>0</v>
      </c>
      <c r="W42" s="41">
        <f>IF(Scores!W45=Scores!W$7,1,0)</f>
        <v>1</v>
      </c>
      <c r="X42" s="41">
        <f>IF(Scores!X45=Scores!X$7,1,0)</f>
        <v>0</v>
      </c>
      <c r="Y42" s="41">
        <f>IF(Scores!Y45=Scores!Y$7,1,0)</f>
        <v>1</v>
      </c>
      <c r="Z42" s="41">
        <f>IF(Scores!Z45=Scores!Z$7,1,0)</f>
        <v>1</v>
      </c>
      <c r="AA42" s="41">
        <f>IF(Scores!AA45=Scores!AA$7,1,0)</f>
        <v>0</v>
      </c>
      <c r="AB42" s="41">
        <f>IF(Scores!AB45=Scores!AB$7,1,0)</f>
        <v>0</v>
      </c>
      <c r="AC42" s="41">
        <f>IF(Scores!AC45=Scores!AC$7,1,0)</f>
        <v>0</v>
      </c>
      <c r="AD42" s="41">
        <f>IF(Scores!AD45=Scores!AD$7,1,0)</f>
        <v>1</v>
      </c>
      <c r="AE42" s="41">
        <f>IF(Scores!AE45=Scores!AE$7,1,0)</f>
        <v>0</v>
      </c>
      <c r="AF42" s="41">
        <f>IF(Scores!AF45=Scores!AF$7,1,0)</f>
        <v>0</v>
      </c>
      <c r="AG42" s="41">
        <f t="shared" si="0"/>
        <v>7</v>
      </c>
    </row>
    <row r="43" spans="1:33">
      <c r="A43" s="101">
        <v>39</v>
      </c>
      <c r="C43" s="102">
        <f>IF(Scores!C46=Scores!C$7,1,0)</f>
        <v>1</v>
      </c>
      <c r="D43" s="41">
        <f>IF(Scores!D46=Scores!D$7,1,0)</f>
        <v>0</v>
      </c>
      <c r="E43" s="41">
        <f>IF(Scores!E46=Scores!E$7,1,0)</f>
        <v>0</v>
      </c>
      <c r="F43" s="41">
        <f>IF(Scores!F46=Scores!F$7,1,0)</f>
        <v>0</v>
      </c>
      <c r="G43" s="41">
        <f>IF(Scores!G46=Scores!G$7,1,0)</f>
        <v>1</v>
      </c>
      <c r="H43" s="41">
        <f>IF(Scores!H46=Scores!H$7,1,0)</f>
        <v>1</v>
      </c>
      <c r="I43" s="41">
        <f>IF(Scores!I46=Scores!I$7,1,0)</f>
        <v>1</v>
      </c>
      <c r="J43" s="41">
        <f>IF(Scores!J46=Scores!J$7,1,0)</f>
        <v>1</v>
      </c>
      <c r="K43" s="41">
        <f>IF(Scores!K46=Scores!K$7,1,0)</f>
        <v>1</v>
      </c>
      <c r="L43" s="41">
        <f>IF(Scores!L46=Scores!L$7,1,0)</f>
        <v>0</v>
      </c>
      <c r="M43" s="41">
        <f>IF(Scores!M46=Scores!M$7,1,0)</f>
        <v>0</v>
      </c>
      <c r="N43" s="41">
        <f>IF(Scores!N46=Scores!N$7,1,0)</f>
        <v>0</v>
      </c>
      <c r="O43" s="41">
        <f>IF(Scores!O46=Scores!O$7,1,0)</f>
        <v>1</v>
      </c>
      <c r="P43" s="41">
        <f>IF(Scores!P46=Scores!P$7,1,0)</f>
        <v>1</v>
      </c>
      <c r="Q43" s="41">
        <f>IF(Scores!Q46=Scores!Q$7,1,0)</f>
        <v>0</v>
      </c>
      <c r="R43" s="41">
        <f>IF(Scores!R46=Scores!R$7,1,0)</f>
        <v>0</v>
      </c>
      <c r="S43" s="41">
        <f>IF(Scores!S46=Scores!S$7,1,0)</f>
        <v>0</v>
      </c>
      <c r="T43" s="41">
        <f>IF(Scores!T46=Scores!T$7,1,0)</f>
        <v>0</v>
      </c>
      <c r="U43" s="41">
        <f>IF(Scores!U46=Scores!U$7,1,0)</f>
        <v>0</v>
      </c>
      <c r="V43" s="41">
        <f>IF(Scores!V46=Scores!V$7,1,0)</f>
        <v>0</v>
      </c>
      <c r="W43" s="41">
        <f>IF(Scores!W46=Scores!W$7,1,0)</f>
        <v>1</v>
      </c>
      <c r="X43" s="41">
        <f>IF(Scores!X46=Scores!X$7,1,0)</f>
        <v>1</v>
      </c>
      <c r="Y43" s="41">
        <f>IF(Scores!Y46=Scores!Y$7,1,0)</f>
        <v>0</v>
      </c>
      <c r="Z43" s="41">
        <f>IF(Scores!Z46=Scores!Z$7,1,0)</f>
        <v>0</v>
      </c>
      <c r="AA43" s="41">
        <f>IF(Scores!AA46=Scores!AA$7,1,0)</f>
        <v>1</v>
      </c>
      <c r="AB43" s="41">
        <f>IF(Scores!AB46=Scores!AB$7,1,0)</f>
        <v>0</v>
      </c>
      <c r="AC43" s="41">
        <f>IF(Scores!AC46=Scores!AC$7,1,0)</f>
        <v>1</v>
      </c>
      <c r="AD43" s="41">
        <f>IF(Scores!AD46=Scores!AD$7,1,0)</f>
        <v>1</v>
      </c>
      <c r="AE43" s="41">
        <f>IF(Scores!AE46=Scores!AE$7,1,0)</f>
        <v>1</v>
      </c>
      <c r="AF43" s="41">
        <f>IF(Scores!AF46=Scores!AF$7,1,0)</f>
        <v>0</v>
      </c>
      <c r="AG43" s="41">
        <f t="shared" si="0"/>
        <v>8</v>
      </c>
    </row>
    <row r="44" spans="1:33">
      <c r="A44" s="101">
        <v>40</v>
      </c>
      <c r="C44" s="102">
        <f>IF(Scores!C47=Scores!C$7,1,0)</f>
        <v>1</v>
      </c>
      <c r="D44" s="41">
        <f>IF(Scores!D47=Scores!D$7,1,0)</f>
        <v>0</v>
      </c>
      <c r="E44" s="41">
        <f>IF(Scores!E47=Scores!E$7,1,0)</f>
        <v>1</v>
      </c>
      <c r="F44" s="41">
        <f>IF(Scores!F47=Scores!F$7,1,0)</f>
        <v>1</v>
      </c>
      <c r="G44" s="41">
        <f>IF(Scores!G47=Scores!G$7,1,0)</f>
        <v>0</v>
      </c>
      <c r="H44" s="41">
        <f>IF(Scores!H47=Scores!H$7,1,0)</f>
        <v>0</v>
      </c>
      <c r="I44" s="41">
        <f>IF(Scores!I47=Scores!I$7,1,0)</f>
        <v>0</v>
      </c>
      <c r="J44" s="41">
        <f>IF(Scores!J47=Scores!J$7,1,0)</f>
        <v>1</v>
      </c>
      <c r="K44" s="41">
        <f>IF(Scores!K47=Scores!K$7,1,0)</f>
        <v>0</v>
      </c>
      <c r="L44" s="41">
        <f>IF(Scores!L47=Scores!L$7,1,0)</f>
        <v>1</v>
      </c>
      <c r="M44" s="41">
        <f>IF(Scores!M47=Scores!M$7,1,0)</f>
        <v>0</v>
      </c>
      <c r="N44" s="41">
        <f>IF(Scores!N47=Scores!N$7,1,0)</f>
        <v>0</v>
      </c>
      <c r="O44" s="41">
        <f>IF(Scores!O47=Scores!O$7,1,0)</f>
        <v>1</v>
      </c>
      <c r="P44" s="41">
        <f>IF(Scores!P47=Scores!P$7,1,0)</f>
        <v>0</v>
      </c>
      <c r="Q44" s="41">
        <f>IF(Scores!Q47=Scores!Q$7,1,0)</f>
        <v>1</v>
      </c>
      <c r="R44" s="41">
        <f>IF(Scores!R47=Scores!R$7,1,0)</f>
        <v>0</v>
      </c>
      <c r="S44" s="41">
        <f>IF(Scores!S47=Scores!S$7,1,0)</f>
        <v>0</v>
      </c>
      <c r="T44" s="41">
        <f>IF(Scores!T47=Scores!T$7,1,0)</f>
        <v>0</v>
      </c>
      <c r="U44" s="41">
        <f>IF(Scores!U47=Scores!U$7,1,0)</f>
        <v>1</v>
      </c>
      <c r="V44" s="41">
        <f>IF(Scores!V47=Scores!V$7,1,0)</f>
        <v>0</v>
      </c>
      <c r="W44" s="41">
        <f>IF(Scores!W47=Scores!W$7,1,0)</f>
        <v>1</v>
      </c>
      <c r="X44" s="41">
        <f>IF(Scores!X47=Scores!X$7,1,0)</f>
        <v>0</v>
      </c>
      <c r="Y44" s="41">
        <f>IF(Scores!Y47=Scores!Y$7,1,0)</f>
        <v>1</v>
      </c>
      <c r="Z44" s="41">
        <f>IF(Scores!Z47=Scores!Z$7,1,0)</f>
        <v>1</v>
      </c>
      <c r="AA44" s="41">
        <f>IF(Scores!AA47=Scores!AA$7,1,0)</f>
        <v>0</v>
      </c>
      <c r="AB44" s="41">
        <f>IF(Scores!AB47=Scores!AB$7,1,0)</f>
        <v>0</v>
      </c>
      <c r="AC44" s="41">
        <f>IF(Scores!AC47=Scores!AC$7,1,0)</f>
        <v>0</v>
      </c>
      <c r="AD44" s="41">
        <f>IF(Scores!AD47=Scores!AD$7,1,0)</f>
        <v>1</v>
      </c>
      <c r="AE44" s="41">
        <f>IF(Scores!AE47=Scores!AE$7,1,0)</f>
        <v>0</v>
      </c>
      <c r="AF44" s="41">
        <f>IF(Scores!AF47=Scores!AF$7,1,0)</f>
        <v>1</v>
      </c>
      <c r="AG44" s="41">
        <f t="shared" ref="AG44:AG54" si="1">SUM(C44:V44)</f>
        <v>8</v>
      </c>
    </row>
    <row r="45" spans="1:33">
      <c r="A45" s="101">
        <v>41</v>
      </c>
      <c r="C45" s="102">
        <f>IF(Scores!C48=Scores!C$7,1,0)</f>
        <v>1</v>
      </c>
      <c r="D45" s="41">
        <f>IF(Scores!D48=Scores!D$7,1,0)</f>
        <v>1</v>
      </c>
      <c r="E45" s="41">
        <f>IF(Scores!E48=Scores!E$7,1,0)</f>
        <v>0</v>
      </c>
      <c r="F45" s="41">
        <f>IF(Scores!F48=Scores!F$7,1,0)</f>
        <v>0</v>
      </c>
      <c r="G45" s="41">
        <f>IF(Scores!G48=Scores!G$7,1,0)</f>
        <v>1</v>
      </c>
      <c r="H45" s="41">
        <f>IF(Scores!H48=Scores!H$7,1,0)</f>
        <v>1</v>
      </c>
      <c r="I45" s="41">
        <f>IF(Scores!I48=Scores!I$7,1,0)</f>
        <v>0</v>
      </c>
      <c r="J45" s="41">
        <f>IF(Scores!J48=Scores!J$7,1,0)</f>
        <v>1</v>
      </c>
      <c r="K45" s="41">
        <f>IF(Scores!K48=Scores!K$7,1,0)</f>
        <v>0</v>
      </c>
      <c r="L45" s="41">
        <f>IF(Scores!L48=Scores!L$7,1,0)</f>
        <v>0</v>
      </c>
      <c r="M45" s="41">
        <f>IF(Scores!M48=Scores!M$7,1,0)</f>
        <v>1</v>
      </c>
      <c r="N45" s="41">
        <f>IF(Scores!N48=Scores!N$7,1,0)</f>
        <v>0</v>
      </c>
      <c r="O45" s="41">
        <f>IF(Scores!O48=Scores!O$7,1,0)</f>
        <v>0</v>
      </c>
      <c r="P45" s="41">
        <f>IF(Scores!P48=Scores!P$7,1,0)</f>
        <v>0</v>
      </c>
      <c r="Q45" s="41">
        <f>IF(Scores!Q48=Scores!Q$7,1,0)</f>
        <v>0</v>
      </c>
      <c r="R45" s="41">
        <f>IF(Scores!R48=Scores!R$7,1,0)</f>
        <v>1</v>
      </c>
      <c r="S45" s="41">
        <f>IF(Scores!S48=Scores!S$7,1,0)</f>
        <v>0</v>
      </c>
      <c r="T45" s="41">
        <f>IF(Scores!T48=Scores!T$7,1,0)</f>
        <v>0</v>
      </c>
      <c r="U45" s="41">
        <f>IF(Scores!U48=Scores!U$7,1,0)</f>
        <v>0</v>
      </c>
      <c r="V45" s="41">
        <f>IF(Scores!V48=Scores!V$7,1,0)</f>
        <v>0</v>
      </c>
      <c r="W45" s="41">
        <f>IF(Scores!W48=Scores!W$7,1,0)</f>
        <v>1</v>
      </c>
      <c r="X45" s="41">
        <f>IF(Scores!X48=Scores!X$7,1,0)</f>
        <v>0</v>
      </c>
      <c r="Y45" s="41">
        <f>IF(Scores!Y48=Scores!Y$7,1,0)</f>
        <v>0</v>
      </c>
      <c r="Z45" s="41">
        <f>IF(Scores!Z48=Scores!Z$7,1,0)</f>
        <v>0</v>
      </c>
      <c r="AA45" s="41">
        <f>IF(Scores!AA48=Scores!AA$7,1,0)</f>
        <v>1</v>
      </c>
      <c r="AB45" s="41">
        <f>IF(Scores!AB48=Scores!AB$7,1,0)</f>
        <v>1</v>
      </c>
      <c r="AC45" s="41">
        <f>IF(Scores!AC48=Scores!AC$7,1,0)</f>
        <v>0</v>
      </c>
      <c r="AD45" s="41">
        <f>IF(Scores!AD48=Scores!AD$7,1,0)</f>
        <v>0</v>
      </c>
      <c r="AE45" s="41">
        <f>IF(Scores!AE48=Scores!AE$7,1,0)</f>
        <v>0</v>
      </c>
      <c r="AF45" s="41">
        <f>IF(Scores!AF48=Scores!AF$7,1,0)</f>
        <v>0</v>
      </c>
      <c r="AG45" s="41">
        <f t="shared" si="1"/>
        <v>7</v>
      </c>
    </row>
    <row r="46" spans="1:33">
      <c r="A46" s="101">
        <v>42</v>
      </c>
      <c r="C46" s="102">
        <f>IF(Scores!C49=Scores!C$7,1,0)</f>
        <v>1</v>
      </c>
      <c r="D46" s="41">
        <f>IF(Scores!D49=Scores!D$7,1,0)</f>
        <v>0</v>
      </c>
      <c r="E46" s="41">
        <f>IF(Scores!E49=Scores!E$7,1,0)</f>
        <v>0</v>
      </c>
      <c r="F46" s="41">
        <f>IF(Scores!F49=Scores!F$7,1,0)</f>
        <v>0</v>
      </c>
      <c r="G46" s="41">
        <f>IF(Scores!G49=Scores!G$7,1,0)</f>
        <v>0</v>
      </c>
      <c r="H46" s="41">
        <f>IF(Scores!H49=Scores!H$7,1,0)</f>
        <v>0</v>
      </c>
      <c r="I46" s="41">
        <f>IF(Scores!I49=Scores!I$7,1,0)</f>
        <v>0</v>
      </c>
      <c r="J46" s="41">
        <f>IF(Scores!J49=Scores!J$7,1,0)</f>
        <v>1</v>
      </c>
      <c r="K46" s="41">
        <f>IF(Scores!K49=Scores!K$7,1,0)</f>
        <v>0</v>
      </c>
      <c r="L46" s="41">
        <f>IF(Scores!L49=Scores!L$7,1,0)</f>
        <v>1</v>
      </c>
      <c r="M46" s="41">
        <f>IF(Scores!M49=Scores!M$7,1,0)</f>
        <v>0</v>
      </c>
      <c r="N46" s="41">
        <f>IF(Scores!N49=Scores!N$7,1,0)</f>
        <v>1</v>
      </c>
      <c r="O46" s="41">
        <f>IF(Scores!O49=Scores!O$7,1,0)</f>
        <v>1</v>
      </c>
      <c r="P46" s="41">
        <f>IF(Scores!P49=Scores!P$7,1,0)</f>
        <v>0</v>
      </c>
      <c r="Q46" s="41">
        <f>IF(Scores!Q49=Scores!Q$7,1,0)</f>
        <v>1</v>
      </c>
      <c r="R46" s="41">
        <f>IF(Scores!R49=Scores!R$7,1,0)</f>
        <v>0</v>
      </c>
      <c r="S46" s="41">
        <f>IF(Scores!S49=Scores!S$7,1,0)</f>
        <v>0</v>
      </c>
      <c r="T46" s="41">
        <f>IF(Scores!T49=Scores!T$7,1,0)</f>
        <v>0</v>
      </c>
      <c r="U46" s="41">
        <f>IF(Scores!U49=Scores!U$7,1,0)</f>
        <v>1</v>
      </c>
      <c r="V46" s="41">
        <f>IF(Scores!V49=Scores!V$7,1,0)</f>
        <v>0</v>
      </c>
      <c r="W46" s="41">
        <f>IF(Scores!W49=Scores!W$7,1,0)</f>
        <v>1</v>
      </c>
      <c r="X46" s="41">
        <f>IF(Scores!X49=Scores!X$7,1,0)</f>
        <v>1</v>
      </c>
      <c r="Y46" s="41">
        <f>IF(Scores!Y49=Scores!Y$7,1,0)</f>
        <v>0</v>
      </c>
      <c r="Z46" s="41">
        <f>IF(Scores!Z49=Scores!Z$7,1,0)</f>
        <v>0</v>
      </c>
      <c r="AA46" s="41">
        <f>IF(Scores!AA49=Scores!AA$7,1,0)</f>
        <v>0</v>
      </c>
      <c r="AB46" s="41">
        <f>IF(Scores!AB49=Scores!AB$7,1,0)</f>
        <v>0</v>
      </c>
      <c r="AC46" s="41">
        <f>IF(Scores!AC49=Scores!AC$7,1,0)</f>
        <v>0</v>
      </c>
      <c r="AD46" s="41">
        <f>IF(Scores!AD49=Scores!AD$7,1,0)</f>
        <v>1</v>
      </c>
      <c r="AE46" s="41">
        <f>IF(Scores!AE49=Scores!AE$7,1,0)</f>
        <v>0</v>
      </c>
      <c r="AF46" s="41">
        <f>IF(Scores!AF49=Scores!AF$7,1,0)</f>
        <v>0</v>
      </c>
      <c r="AG46" s="41">
        <f t="shared" si="1"/>
        <v>7</v>
      </c>
    </row>
    <row r="47" spans="1:33">
      <c r="A47" s="101">
        <v>43</v>
      </c>
      <c r="C47" s="102">
        <f>IF(Scores!C50=Scores!C$7,1,0)</f>
        <v>1</v>
      </c>
      <c r="D47" s="41">
        <f>IF(Scores!D50=Scores!D$7,1,0)</f>
        <v>0</v>
      </c>
      <c r="E47" s="41">
        <f>IF(Scores!E50=Scores!E$7,1,0)</f>
        <v>1</v>
      </c>
      <c r="F47" s="41">
        <f>IF(Scores!F50=Scores!F$7,1,0)</f>
        <v>1</v>
      </c>
      <c r="G47" s="41">
        <f>IF(Scores!G50=Scores!G$7,1,0)</f>
        <v>0</v>
      </c>
      <c r="H47" s="41">
        <f>IF(Scores!H50=Scores!H$7,1,0)</f>
        <v>0</v>
      </c>
      <c r="I47" s="41">
        <f>IF(Scores!I50=Scores!I$7,1,0)</f>
        <v>0</v>
      </c>
      <c r="J47" s="41">
        <f>IF(Scores!J50=Scores!J$7,1,0)</f>
        <v>1</v>
      </c>
      <c r="K47" s="41">
        <f>IF(Scores!K50=Scores!K$7,1,0)</f>
        <v>0</v>
      </c>
      <c r="L47" s="41">
        <f>IF(Scores!L50=Scores!L$7,1,0)</f>
        <v>1</v>
      </c>
      <c r="M47" s="41">
        <f>IF(Scores!M50=Scores!M$7,1,0)</f>
        <v>0</v>
      </c>
      <c r="N47" s="41">
        <f>IF(Scores!N50=Scores!N$7,1,0)</f>
        <v>0</v>
      </c>
      <c r="O47" s="41">
        <f>IF(Scores!O50=Scores!O$7,1,0)</f>
        <v>0</v>
      </c>
      <c r="P47" s="41">
        <f>IF(Scores!P50=Scores!P$7,1,0)</f>
        <v>0</v>
      </c>
      <c r="Q47" s="41">
        <f>IF(Scores!Q50=Scores!Q$7,1,0)</f>
        <v>1</v>
      </c>
      <c r="R47" s="41">
        <f>IF(Scores!R50=Scores!R$7,1,0)</f>
        <v>0</v>
      </c>
      <c r="S47" s="41">
        <f>IF(Scores!S50=Scores!S$7,1,0)</f>
        <v>0</v>
      </c>
      <c r="T47" s="41">
        <f>IF(Scores!T50=Scores!T$7,1,0)</f>
        <v>0</v>
      </c>
      <c r="U47" s="41">
        <f>IF(Scores!U50=Scores!U$7,1,0)</f>
        <v>1</v>
      </c>
      <c r="V47" s="41">
        <f>IF(Scores!V50=Scores!V$7,1,0)</f>
        <v>0</v>
      </c>
      <c r="W47" s="41">
        <f>IF(Scores!W50=Scores!W$7,1,0)</f>
        <v>1</v>
      </c>
      <c r="X47" s="41">
        <f>IF(Scores!X50=Scores!X$7,1,0)</f>
        <v>0</v>
      </c>
      <c r="Y47" s="41">
        <f>IF(Scores!Y50=Scores!Y$7,1,0)</f>
        <v>1</v>
      </c>
      <c r="Z47" s="41">
        <f>IF(Scores!Z50=Scores!Z$7,1,0)</f>
        <v>1</v>
      </c>
      <c r="AA47" s="41">
        <f>IF(Scores!AA50=Scores!AA$7,1,0)</f>
        <v>0</v>
      </c>
      <c r="AB47" s="41">
        <f>IF(Scores!AB50=Scores!AB$7,1,0)</f>
        <v>0</v>
      </c>
      <c r="AC47" s="41">
        <f>IF(Scores!AC50=Scores!AC$7,1,0)</f>
        <v>0</v>
      </c>
      <c r="AD47" s="41">
        <f>IF(Scores!AD50=Scores!AD$7,1,0)</f>
        <v>1</v>
      </c>
      <c r="AE47" s="41">
        <f>IF(Scores!AE50=Scores!AE$7,1,0)</f>
        <v>0</v>
      </c>
      <c r="AF47" s="41">
        <f>IF(Scores!AF50=Scores!AF$7,1,0)</f>
        <v>1</v>
      </c>
      <c r="AG47" s="41">
        <f t="shared" si="1"/>
        <v>7</v>
      </c>
    </row>
    <row r="48" spans="1:33">
      <c r="A48" s="101">
        <v>44</v>
      </c>
      <c r="C48" s="102">
        <f>IF(Scores!C51=Scores!C$7,1,0)</f>
        <v>1</v>
      </c>
      <c r="D48" s="41">
        <f>IF(Scores!D51=Scores!D$7,1,0)</f>
        <v>0</v>
      </c>
      <c r="E48" s="41">
        <f>IF(Scores!E51=Scores!E$7,1,0)</f>
        <v>0</v>
      </c>
      <c r="F48" s="41">
        <f>IF(Scores!F51=Scores!F$7,1,0)</f>
        <v>0</v>
      </c>
      <c r="G48" s="41">
        <f>IF(Scores!G51=Scores!G$7,1,0)</f>
        <v>0</v>
      </c>
      <c r="H48" s="41">
        <f>IF(Scores!H51=Scores!H$7,1,0)</f>
        <v>0</v>
      </c>
      <c r="I48" s="41">
        <f>IF(Scores!I51=Scores!I$7,1,0)</f>
        <v>0</v>
      </c>
      <c r="J48" s="41">
        <f>IF(Scores!J51=Scores!J$7,1,0)</f>
        <v>1</v>
      </c>
      <c r="K48" s="41">
        <f>IF(Scores!K51=Scores!K$7,1,0)</f>
        <v>1</v>
      </c>
      <c r="L48" s="41">
        <f>IF(Scores!L51=Scores!L$7,1,0)</f>
        <v>0</v>
      </c>
      <c r="M48" s="41">
        <f>IF(Scores!M51=Scores!M$7,1,0)</f>
        <v>0</v>
      </c>
      <c r="N48" s="41">
        <f>IF(Scores!N51=Scores!N$7,1,0)</f>
        <v>1</v>
      </c>
      <c r="O48" s="41">
        <f>IF(Scores!O51=Scores!O$7,1,0)</f>
        <v>1</v>
      </c>
      <c r="P48" s="41">
        <f>IF(Scores!P51=Scores!P$7,1,0)</f>
        <v>1</v>
      </c>
      <c r="Q48" s="41">
        <f>IF(Scores!Q51=Scores!Q$7,1,0)</f>
        <v>0</v>
      </c>
      <c r="R48" s="41">
        <f>IF(Scores!R51=Scores!R$7,1,0)</f>
        <v>0</v>
      </c>
      <c r="S48" s="41">
        <f>IF(Scores!S51=Scores!S$7,1,0)</f>
        <v>0</v>
      </c>
      <c r="T48" s="41">
        <f>IF(Scores!T51=Scores!T$7,1,0)</f>
        <v>1</v>
      </c>
      <c r="U48" s="41">
        <f>IF(Scores!U51=Scores!U$7,1,0)</f>
        <v>0</v>
      </c>
      <c r="V48" s="41">
        <f>IF(Scores!V51=Scores!V$7,1,0)</f>
        <v>0</v>
      </c>
      <c r="W48" s="41">
        <f>IF(Scores!W51=Scores!W$7,1,0)</f>
        <v>1</v>
      </c>
      <c r="X48" s="41">
        <f>IF(Scores!X51=Scores!X$7,1,0)</f>
        <v>0</v>
      </c>
      <c r="Y48" s="41">
        <f>IF(Scores!Y51=Scores!Y$7,1,0)</f>
        <v>0</v>
      </c>
      <c r="Z48" s="41">
        <f>IF(Scores!Z51=Scores!Z$7,1,0)</f>
        <v>0</v>
      </c>
      <c r="AA48" s="41">
        <f>IF(Scores!AA51=Scores!AA$7,1,0)</f>
        <v>0</v>
      </c>
      <c r="AB48" s="41">
        <f>IF(Scores!AB51=Scores!AB$7,1,0)</f>
        <v>0</v>
      </c>
      <c r="AC48" s="41">
        <f>IF(Scores!AC51=Scores!AC$7,1,0)</f>
        <v>0</v>
      </c>
      <c r="AD48" s="41">
        <f>IF(Scores!AD51=Scores!AD$7,1,0)</f>
        <v>0</v>
      </c>
      <c r="AE48" s="41">
        <f>IF(Scores!AE51=Scores!AE$7,1,0)</f>
        <v>1</v>
      </c>
      <c r="AF48" s="41">
        <f>IF(Scores!AF51=Scores!AF$7,1,0)</f>
        <v>0</v>
      </c>
      <c r="AG48" s="41">
        <f t="shared" si="1"/>
        <v>7</v>
      </c>
    </row>
    <row r="49" spans="1:35">
      <c r="A49" s="101">
        <v>45</v>
      </c>
      <c r="C49" s="102">
        <f>IF(Scores!C52=Scores!C$7,1,0)</f>
        <v>1</v>
      </c>
      <c r="D49" s="41">
        <f>IF(Scores!D52=Scores!D$7,1,0)</f>
        <v>0</v>
      </c>
      <c r="E49" s="41">
        <f>IF(Scores!E52=Scores!E$7,1,0)</f>
        <v>0</v>
      </c>
      <c r="F49" s="41">
        <f>IF(Scores!F52=Scores!F$7,1,0)</f>
        <v>0</v>
      </c>
      <c r="G49" s="41">
        <f>IF(Scores!G52=Scores!G$7,1,0)</f>
        <v>1</v>
      </c>
      <c r="H49" s="41">
        <f>IF(Scores!H52=Scores!H$7,1,0)</f>
        <v>1</v>
      </c>
      <c r="I49" s="41">
        <f>IF(Scores!I52=Scores!I$7,1,0)</f>
        <v>0</v>
      </c>
      <c r="J49" s="41">
        <f>IF(Scores!J52=Scores!J$7,1,0)</f>
        <v>1</v>
      </c>
      <c r="K49" s="41">
        <f>IF(Scores!K52=Scores!K$7,1,0)</f>
        <v>0</v>
      </c>
      <c r="L49" s="41">
        <f>IF(Scores!L52=Scores!L$7,1,0)</f>
        <v>0</v>
      </c>
      <c r="M49" s="41">
        <f>IF(Scores!M52=Scores!M$7,1,0)</f>
        <v>1</v>
      </c>
      <c r="N49" s="41">
        <f>IF(Scores!N52=Scores!N$7,1,0)</f>
        <v>0</v>
      </c>
      <c r="O49" s="41">
        <f>IF(Scores!O52=Scores!O$7,1,0)</f>
        <v>0</v>
      </c>
      <c r="P49" s="41">
        <f>IF(Scores!P52=Scores!P$7,1,0)</f>
        <v>0</v>
      </c>
      <c r="Q49" s="41">
        <f>IF(Scores!Q52=Scores!Q$7,1,0)</f>
        <v>0</v>
      </c>
      <c r="R49" s="41">
        <f>IF(Scores!R52=Scores!R$7,1,0)</f>
        <v>1</v>
      </c>
      <c r="S49" s="41">
        <f>IF(Scores!S52=Scores!S$7,1,0)</f>
        <v>0</v>
      </c>
      <c r="T49" s="41">
        <f>IF(Scores!T52=Scores!T$7,1,0)</f>
        <v>0</v>
      </c>
      <c r="U49" s="41">
        <f>IF(Scores!U52=Scores!U$7,1,0)</f>
        <v>0</v>
      </c>
      <c r="V49" s="41">
        <f>IF(Scores!V52=Scores!V$7,1,0)</f>
        <v>0</v>
      </c>
      <c r="W49" s="41">
        <f>IF(Scores!W52=Scores!W$7,1,0)</f>
        <v>1</v>
      </c>
      <c r="X49" s="41">
        <f>IF(Scores!X52=Scores!X$7,1,0)</f>
        <v>0</v>
      </c>
      <c r="Y49" s="41">
        <f>IF(Scores!Y52=Scores!Y$7,1,0)</f>
        <v>0</v>
      </c>
      <c r="Z49" s="41">
        <f>IF(Scores!Z52=Scores!Z$7,1,0)</f>
        <v>0</v>
      </c>
      <c r="AA49" s="41">
        <f>IF(Scores!AA52=Scores!AA$7,1,0)</f>
        <v>1</v>
      </c>
      <c r="AB49" s="41">
        <f>IF(Scores!AB52=Scores!AB$7,1,0)</f>
        <v>1</v>
      </c>
      <c r="AC49" s="41">
        <f>IF(Scores!AC52=Scores!AC$7,1,0)</f>
        <v>0</v>
      </c>
      <c r="AD49" s="41">
        <f>IF(Scores!AD52=Scores!AD$7,1,0)</f>
        <v>1</v>
      </c>
      <c r="AE49" s="41">
        <f>IF(Scores!AE52=Scores!AE$7,1,0)</f>
        <v>0</v>
      </c>
      <c r="AF49" s="41">
        <f>IF(Scores!AF52=Scores!AF$7,1,0)</f>
        <v>0</v>
      </c>
      <c r="AG49" s="41">
        <f t="shared" si="1"/>
        <v>6</v>
      </c>
    </row>
    <row r="50" spans="1:35">
      <c r="A50" s="101">
        <v>46</v>
      </c>
      <c r="C50" s="102">
        <f>IF(Scores!C53=Scores!C$7,1,0)</f>
        <v>1</v>
      </c>
      <c r="D50" s="41">
        <f>IF(Scores!D53=Scores!D$7,1,0)</f>
        <v>0</v>
      </c>
      <c r="E50" s="41">
        <f>IF(Scores!E53=Scores!E$7,1,0)</f>
        <v>0</v>
      </c>
      <c r="F50" s="41">
        <f>IF(Scores!F53=Scores!F$7,1,0)</f>
        <v>0</v>
      </c>
      <c r="G50" s="41">
        <f>IF(Scores!G53=Scores!G$7,1,0)</f>
        <v>0</v>
      </c>
      <c r="H50" s="41">
        <f>IF(Scores!H53=Scores!H$7,1,0)</f>
        <v>0</v>
      </c>
      <c r="I50" s="41">
        <f>IF(Scores!I53=Scores!I$7,1,0)</f>
        <v>0</v>
      </c>
      <c r="J50" s="41">
        <f>IF(Scores!J53=Scores!J$7,1,0)</f>
        <v>1</v>
      </c>
      <c r="K50" s="41">
        <f>IF(Scores!K53=Scores!K$7,1,0)</f>
        <v>1</v>
      </c>
      <c r="L50" s="41">
        <f>IF(Scores!L53=Scores!L$7,1,0)</f>
        <v>0</v>
      </c>
      <c r="M50" s="41">
        <f>IF(Scores!M53=Scores!M$7,1,0)</f>
        <v>0</v>
      </c>
      <c r="N50" s="41">
        <f>IF(Scores!N53=Scores!N$7,1,0)</f>
        <v>1</v>
      </c>
      <c r="O50" s="41">
        <f>IF(Scores!O53=Scores!O$7,1,0)</f>
        <v>0</v>
      </c>
      <c r="P50" s="41">
        <f>IF(Scores!P53=Scores!P$7,1,0)</f>
        <v>1</v>
      </c>
      <c r="Q50" s="41">
        <f>IF(Scores!Q53=Scores!Q$7,1,0)</f>
        <v>0</v>
      </c>
      <c r="R50" s="41">
        <f>IF(Scores!R53=Scores!R$7,1,0)</f>
        <v>0</v>
      </c>
      <c r="S50" s="41">
        <f>IF(Scores!S53=Scores!S$7,1,0)</f>
        <v>0</v>
      </c>
      <c r="T50" s="41">
        <f>IF(Scores!T53=Scores!T$7,1,0)</f>
        <v>1</v>
      </c>
      <c r="U50" s="41">
        <f>IF(Scores!U53=Scores!U$7,1,0)</f>
        <v>0</v>
      </c>
      <c r="V50" s="41">
        <f>IF(Scores!V53=Scores!V$7,1,0)</f>
        <v>0</v>
      </c>
      <c r="W50" s="41">
        <f>IF(Scores!W53=Scores!W$7,1,0)</f>
        <v>1</v>
      </c>
      <c r="X50" s="41">
        <f>IF(Scores!X53=Scores!X$7,1,0)</f>
        <v>0</v>
      </c>
      <c r="Y50" s="41">
        <f>IF(Scores!Y53=Scores!Y$7,1,0)</f>
        <v>0</v>
      </c>
      <c r="Z50" s="41">
        <f>IF(Scores!Z53=Scores!Z$7,1,0)</f>
        <v>0</v>
      </c>
      <c r="AA50" s="41">
        <f>IF(Scores!AA53=Scores!AA$7,1,0)</f>
        <v>0</v>
      </c>
      <c r="AB50" s="41">
        <f>IF(Scores!AB53=Scores!AB$7,1,0)</f>
        <v>0</v>
      </c>
      <c r="AC50" s="41">
        <f>IF(Scores!AC53=Scores!AC$7,1,0)</f>
        <v>0</v>
      </c>
      <c r="AD50" s="41">
        <f>IF(Scores!AD53=Scores!AD$7,1,0)</f>
        <v>1</v>
      </c>
      <c r="AE50" s="41">
        <f>IF(Scores!AE53=Scores!AE$7,1,0)</f>
        <v>1</v>
      </c>
      <c r="AF50" s="41">
        <f>IF(Scores!AF53=Scores!AF$7,1,0)</f>
        <v>0</v>
      </c>
      <c r="AG50" s="41">
        <f t="shared" si="1"/>
        <v>6</v>
      </c>
    </row>
    <row r="51" spans="1:35">
      <c r="A51" s="101">
        <v>47</v>
      </c>
      <c r="C51" s="102">
        <f>IF(Scores!C54=Scores!C$7,1,0)</f>
        <v>0</v>
      </c>
      <c r="D51" s="41">
        <f>IF(Scores!D54=Scores!D$7,1,0)</f>
        <v>1</v>
      </c>
      <c r="E51" s="41">
        <f>IF(Scores!E54=Scores!E$7,1,0)</f>
        <v>1</v>
      </c>
      <c r="F51" s="41">
        <f>IF(Scores!F54=Scores!F$7,1,0)</f>
        <v>1</v>
      </c>
      <c r="G51" s="41">
        <f>IF(Scores!G54=Scores!G$7,1,0)</f>
        <v>0</v>
      </c>
      <c r="H51" s="41">
        <f>IF(Scores!H54=Scores!H$7,1,0)</f>
        <v>0</v>
      </c>
      <c r="I51" s="41">
        <f>IF(Scores!I54=Scores!I$7,1,0)</f>
        <v>0</v>
      </c>
      <c r="J51" s="41">
        <f>IF(Scores!J54=Scores!J$7,1,0)</f>
        <v>0</v>
      </c>
      <c r="K51" s="41">
        <f>IF(Scores!K54=Scores!K$7,1,0)</f>
        <v>0</v>
      </c>
      <c r="L51" s="41">
        <f>IF(Scores!L54=Scores!L$7,1,0)</f>
        <v>1</v>
      </c>
      <c r="M51" s="41">
        <f>IF(Scores!M54=Scores!M$7,1,0)</f>
        <v>0</v>
      </c>
      <c r="N51" s="41">
        <f>IF(Scores!N54=Scores!N$7,1,0)</f>
        <v>1</v>
      </c>
      <c r="O51" s="41">
        <f>IF(Scores!O54=Scores!O$7,1,0)</f>
        <v>0</v>
      </c>
      <c r="P51" s="41">
        <f>IF(Scores!P54=Scores!P$7,1,0)</f>
        <v>0</v>
      </c>
      <c r="Q51" s="41">
        <f>IF(Scores!Q54=Scores!Q$7,1,0)</f>
        <v>0</v>
      </c>
      <c r="R51" s="41">
        <f>IF(Scores!R54=Scores!R$7,1,0)</f>
        <v>0</v>
      </c>
      <c r="S51" s="41">
        <f>IF(Scores!S54=Scores!S$7,1,0)</f>
        <v>0</v>
      </c>
      <c r="T51" s="41">
        <f>IF(Scores!T54=Scores!T$7,1,0)</f>
        <v>0</v>
      </c>
      <c r="U51" s="41">
        <f>IF(Scores!U54=Scores!U$7,1,0)</f>
        <v>1</v>
      </c>
      <c r="V51" s="41">
        <f>IF(Scores!V54=Scores!V$7,1,0)</f>
        <v>0</v>
      </c>
      <c r="W51" s="41">
        <f>IF(Scores!W54=Scores!W$7,1,0)</f>
        <v>0</v>
      </c>
      <c r="X51" s="41">
        <f>IF(Scores!X54=Scores!X$7,1,0)</f>
        <v>0</v>
      </c>
      <c r="Y51" s="41">
        <f>IF(Scores!Y54=Scores!Y$7,1,0)</f>
        <v>1</v>
      </c>
      <c r="Z51" s="41">
        <f>IF(Scores!Z54=Scores!Z$7,1,0)</f>
        <v>1</v>
      </c>
      <c r="AA51" s="41">
        <f>IF(Scores!AA54=Scores!AA$7,1,0)</f>
        <v>0</v>
      </c>
      <c r="AB51" s="41">
        <f>IF(Scores!AB54=Scores!AB$7,1,0)</f>
        <v>0</v>
      </c>
      <c r="AC51" s="41">
        <f>IF(Scores!AC54=Scores!AC$7,1,0)</f>
        <v>0</v>
      </c>
      <c r="AD51" s="41">
        <f>IF(Scores!AD54=Scores!AD$7,1,0)</f>
        <v>0</v>
      </c>
      <c r="AE51" s="41">
        <f>IF(Scores!AE54=Scores!AE$7,1,0)</f>
        <v>0</v>
      </c>
      <c r="AF51" s="41">
        <f>IF(Scores!AF54=Scores!AF$7,1,0)</f>
        <v>0</v>
      </c>
      <c r="AG51" s="41">
        <f t="shared" si="1"/>
        <v>6</v>
      </c>
    </row>
    <row r="52" spans="1:35">
      <c r="A52" s="101">
        <v>48</v>
      </c>
      <c r="C52" s="102">
        <f>IF(Scores!C55=Scores!C$7,1,0)</f>
        <v>1</v>
      </c>
      <c r="D52" s="41">
        <f>IF(Scores!D55=Scores!D$7,1,0)</f>
        <v>0</v>
      </c>
      <c r="E52" s="41">
        <f>IF(Scores!E55=Scores!E$7,1,0)</f>
        <v>0</v>
      </c>
      <c r="F52" s="41">
        <f>IF(Scores!F55=Scores!F$7,1,0)</f>
        <v>0</v>
      </c>
      <c r="G52" s="41">
        <f>IF(Scores!G55=Scores!G$7,1,0)</f>
        <v>0</v>
      </c>
      <c r="H52" s="41">
        <f>IF(Scores!H55=Scores!H$7,1,0)</f>
        <v>0</v>
      </c>
      <c r="I52" s="41">
        <f>IF(Scores!I55=Scores!I$7,1,0)</f>
        <v>0</v>
      </c>
      <c r="J52" s="41">
        <f>IF(Scores!J55=Scores!J$7,1,0)</f>
        <v>1</v>
      </c>
      <c r="K52" s="41">
        <f>IF(Scores!K55=Scores!K$7,1,0)</f>
        <v>1</v>
      </c>
      <c r="L52" s="41">
        <f>IF(Scores!L55=Scores!L$7,1,0)</f>
        <v>0</v>
      </c>
      <c r="M52" s="41">
        <f>IF(Scores!M55=Scores!M$7,1,0)</f>
        <v>0</v>
      </c>
      <c r="N52" s="41">
        <f>IF(Scores!N55=Scores!N$7,1,0)</f>
        <v>1</v>
      </c>
      <c r="O52" s="41">
        <f>IF(Scores!O55=Scores!O$7,1,0)</f>
        <v>1</v>
      </c>
      <c r="P52" s="41">
        <f>IF(Scores!P55=Scores!P$7,1,0)</f>
        <v>1</v>
      </c>
      <c r="Q52" s="41">
        <f>IF(Scores!Q55=Scores!Q$7,1,0)</f>
        <v>0</v>
      </c>
      <c r="R52" s="41">
        <f>IF(Scores!R55=Scores!R$7,1,0)</f>
        <v>0</v>
      </c>
      <c r="S52" s="41">
        <f>IF(Scores!S55=Scores!S$7,1,0)</f>
        <v>0</v>
      </c>
      <c r="T52" s="41">
        <f>IF(Scores!T55=Scores!T$7,1,0)</f>
        <v>1</v>
      </c>
      <c r="U52" s="41">
        <f>IF(Scores!U55=Scores!U$7,1,0)</f>
        <v>0</v>
      </c>
      <c r="V52" s="41">
        <f>IF(Scores!V55=Scores!V$7,1,0)</f>
        <v>0</v>
      </c>
      <c r="W52" s="41">
        <f>IF(Scores!W55=Scores!W$7,1,0)</f>
        <v>1</v>
      </c>
      <c r="X52" s="41">
        <f>IF(Scores!X55=Scores!X$7,1,0)</f>
        <v>0</v>
      </c>
      <c r="Y52" s="41">
        <f>IF(Scores!Y55=Scores!Y$7,1,0)</f>
        <v>0</v>
      </c>
      <c r="Z52" s="41">
        <f>IF(Scores!Z55=Scores!Z$7,1,0)</f>
        <v>0</v>
      </c>
      <c r="AA52" s="41">
        <f>IF(Scores!AA55=Scores!AA$7,1,0)</f>
        <v>0</v>
      </c>
      <c r="AB52" s="41">
        <f>IF(Scores!AB55=Scores!AB$7,1,0)</f>
        <v>0</v>
      </c>
      <c r="AC52" s="41">
        <f>IF(Scores!AC55=Scores!AC$7,1,0)</f>
        <v>0</v>
      </c>
      <c r="AD52" s="41">
        <f>IF(Scores!AD55=Scores!AD$7,1,0)</f>
        <v>1</v>
      </c>
      <c r="AE52" s="41">
        <f>IF(Scores!AE55=Scores!AE$7,1,0)</f>
        <v>1</v>
      </c>
      <c r="AF52" s="41">
        <f>IF(Scores!AF55=Scores!AF$7,1,0)</f>
        <v>0</v>
      </c>
      <c r="AG52" s="41">
        <f t="shared" si="1"/>
        <v>7</v>
      </c>
    </row>
    <row r="53" spans="1:35">
      <c r="A53" s="101">
        <v>49</v>
      </c>
      <c r="C53" s="102">
        <f>IF(Scores!C56=Scores!C$7,1,0)</f>
        <v>1</v>
      </c>
      <c r="D53" s="41">
        <f>IF(Scores!D56=Scores!D$7,1,0)</f>
        <v>0</v>
      </c>
      <c r="E53" s="41">
        <f>IF(Scores!E56=Scores!E$7,1,0)</f>
        <v>0</v>
      </c>
      <c r="F53" s="41">
        <f>IF(Scores!F56=Scores!F$7,1,0)</f>
        <v>0</v>
      </c>
      <c r="G53" s="41">
        <f>IF(Scores!G56=Scores!G$7,1,0)</f>
        <v>1</v>
      </c>
      <c r="H53" s="41">
        <f>IF(Scores!H56=Scores!H$7,1,0)</f>
        <v>1</v>
      </c>
      <c r="I53" s="41">
        <f>IF(Scores!I56=Scores!I$7,1,0)</f>
        <v>0</v>
      </c>
      <c r="J53" s="41">
        <f>IF(Scores!J56=Scores!J$7,1,0)</f>
        <v>1</v>
      </c>
      <c r="K53" s="41">
        <f>IF(Scores!K56=Scores!K$7,1,0)</f>
        <v>0</v>
      </c>
      <c r="L53" s="41">
        <f>IF(Scores!L56=Scores!L$7,1,0)</f>
        <v>0</v>
      </c>
      <c r="M53" s="41">
        <f>IF(Scores!M56=Scores!M$7,1,0)</f>
        <v>1</v>
      </c>
      <c r="N53" s="41">
        <f>IF(Scores!N56=Scores!N$7,1,0)</f>
        <v>0</v>
      </c>
      <c r="O53" s="41">
        <f>IF(Scores!O56=Scores!O$7,1,0)</f>
        <v>0</v>
      </c>
      <c r="P53" s="41">
        <f>IF(Scores!P56=Scores!P$7,1,0)</f>
        <v>0</v>
      </c>
      <c r="Q53" s="41">
        <f>IF(Scores!Q56=Scores!Q$7,1,0)</f>
        <v>0</v>
      </c>
      <c r="R53" s="41">
        <f>IF(Scores!R56=Scores!R$7,1,0)</f>
        <v>1</v>
      </c>
      <c r="S53" s="41">
        <f>IF(Scores!S56=Scores!S$7,1,0)</f>
        <v>0</v>
      </c>
      <c r="T53" s="41">
        <f>IF(Scores!T56=Scores!T$7,1,0)</f>
        <v>0</v>
      </c>
      <c r="U53" s="41">
        <f>IF(Scores!U56=Scores!U$7,1,0)</f>
        <v>0</v>
      </c>
      <c r="V53" s="41">
        <f>IF(Scores!V56=Scores!V$7,1,0)</f>
        <v>0</v>
      </c>
      <c r="W53" s="41">
        <f>IF(Scores!W56=Scores!W$7,1,0)</f>
        <v>1</v>
      </c>
      <c r="X53" s="41">
        <f>IF(Scores!X56=Scores!X$7,1,0)</f>
        <v>1</v>
      </c>
      <c r="Y53" s="41">
        <f>IF(Scores!Y56=Scores!Y$7,1,0)</f>
        <v>0</v>
      </c>
      <c r="Z53" s="41">
        <f>IF(Scores!Z56=Scores!Z$7,1,0)</f>
        <v>0</v>
      </c>
      <c r="AA53" s="41">
        <f>IF(Scores!AA56=Scores!AA$7,1,0)</f>
        <v>1</v>
      </c>
      <c r="AB53" s="41">
        <f>IF(Scores!AB56=Scores!AB$7,1,0)</f>
        <v>1</v>
      </c>
      <c r="AC53" s="41">
        <f>IF(Scores!AC56=Scores!AC$7,1,0)</f>
        <v>0</v>
      </c>
      <c r="AD53" s="41">
        <f>IF(Scores!AD56=Scores!AD$7,1,0)</f>
        <v>0</v>
      </c>
      <c r="AE53" s="41">
        <f>IF(Scores!AE56=Scores!AE$7,1,0)</f>
        <v>0</v>
      </c>
      <c r="AF53" s="41">
        <f>IF(Scores!AF56=Scores!AF$7,1,0)</f>
        <v>0</v>
      </c>
      <c r="AG53" s="41">
        <f t="shared" si="1"/>
        <v>6</v>
      </c>
    </row>
    <row r="54" spans="1:35">
      <c r="A54" s="4">
        <v>50</v>
      </c>
      <c r="C54" s="41">
        <f>IF(Scores!C57=Scores!C$7,1,0)</f>
        <v>0</v>
      </c>
      <c r="D54" s="41">
        <f>IF(Scores!D57=Scores!D$7,1,0)</f>
        <v>0</v>
      </c>
      <c r="E54" s="41">
        <f>IF(Scores!E57=Scores!E$7,1,0)</f>
        <v>1</v>
      </c>
      <c r="F54" s="41">
        <f>IF(Scores!F57=Scores!F$7,1,0)</f>
        <v>1</v>
      </c>
      <c r="G54" s="41">
        <f>IF(Scores!G57=Scores!G$7,1,0)</f>
        <v>0</v>
      </c>
      <c r="H54" s="41">
        <f>IF(Scores!H57=Scores!H$7,1,0)</f>
        <v>0</v>
      </c>
      <c r="I54" s="41">
        <f>IF(Scores!I57=Scores!I$7,1,0)</f>
        <v>0</v>
      </c>
      <c r="J54" s="41">
        <f>IF(Scores!J57=Scores!J$7,1,0)</f>
        <v>0</v>
      </c>
      <c r="K54" s="41">
        <f>IF(Scores!K57=Scores!K$7,1,0)</f>
        <v>0</v>
      </c>
      <c r="L54" s="41">
        <f>IF(Scores!L57=Scores!L$7,1,0)</f>
        <v>1</v>
      </c>
      <c r="M54" s="41">
        <f>IF(Scores!M57=Scores!M$7,1,0)</f>
        <v>0</v>
      </c>
      <c r="N54" s="41">
        <f>IF(Scores!N57=Scores!N$7,1,0)</f>
        <v>1</v>
      </c>
      <c r="O54" s="41">
        <f>IF(Scores!O57=Scores!O$7,1,0)</f>
        <v>0</v>
      </c>
      <c r="P54" s="41">
        <f>IF(Scores!P57=Scores!P$7,1,0)</f>
        <v>0</v>
      </c>
      <c r="Q54" s="41">
        <f>IF(Scores!Q57=Scores!Q$7,1,0)</f>
        <v>0</v>
      </c>
      <c r="R54" s="41">
        <f>IF(Scores!R57=Scores!R$7,1,0)</f>
        <v>0</v>
      </c>
      <c r="S54" s="41">
        <f>IF(Scores!S57=Scores!S$7,1,0)</f>
        <v>0</v>
      </c>
      <c r="T54" s="41">
        <f>IF(Scores!T57=Scores!T$7,1,0)</f>
        <v>0</v>
      </c>
      <c r="U54" s="41">
        <f>IF(Scores!U57=Scores!U$7,1,0)</f>
        <v>1</v>
      </c>
      <c r="V54" s="41">
        <f>IF(Scores!V57=Scores!V$7,1,0)</f>
        <v>0</v>
      </c>
      <c r="W54" s="41">
        <f>IF(Scores!W57=Scores!W$7,1,0)</f>
        <v>0</v>
      </c>
      <c r="X54" s="41">
        <f>IF(Scores!X57=Scores!X$7,1,0)</f>
        <v>1</v>
      </c>
      <c r="Y54" s="41">
        <f>IF(Scores!Y57=Scores!Y$7,1,0)</f>
        <v>1</v>
      </c>
      <c r="Z54" s="41">
        <f>IF(Scores!Z57=Scores!Z$7,1,0)</f>
        <v>0</v>
      </c>
      <c r="AA54" s="41">
        <f>IF(Scores!AA57=Scores!AA$7,1,0)</f>
        <v>0</v>
      </c>
      <c r="AB54" s="41">
        <f>IF(Scores!AB57=Scores!AB$7,1,0)</f>
        <v>0</v>
      </c>
      <c r="AC54" s="41">
        <f>IF(Scores!AC57=Scores!AC$7,1,0)</f>
        <v>0</v>
      </c>
      <c r="AD54" s="41">
        <f>IF(Scores!AD57=Scores!AD$7,1,0)</f>
        <v>0</v>
      </c>
      <c r="AE54" s="41">
        <f>IF(Scores!AE57=Scores!AE$7,1,0)</f>
        <v>0</v>
      </c>
      <c r="AF54" s="41">
        <f>IF(Scores!AF57=Scores!AF$7,1,0)</f>
        <v>0</v>
      </c>
      <c r="AG54" s="41">
        <f t="shared" si="1"/>
        <v>5</v>
      </c>
    </row>
    <row r="55" spans="1:35" ht="31.5">
      <c r="A55" s="153" t="s">
        <v>59</v>
      </c>
      <c r="B55" s="153"/>
      <c r="C55" s="100">
        <f>SUM(C5:C54)</f>
        <v>36</v>
      </c>
      <c r="D55" s="100">
        <f t="shared" ref="D55:AF55" si="2">SUM(D5:D54)</f>
        <v>21</v>
      </c>
      <c r="E55" s="100">
        <f t="shared" si="2"/>
        <v>12</v>
      </c>
      <c r="F55" s="100">
        <f t="shared" si="2"/>
        <v>26</v>
      </c>
      <c r="G55" s="100">
        <f t="shared" si="2"/>
        <v>22</v>
      </c>
      <c r="H55" s="100">
        <f t="shared" si="2"/>
        <v>23</v>
      </c>
      <c r="I55" s="100">
        <f t="shared" si="2"/>
        <v>22</v>
      </c>
      <c r="J55" s="100">
        <f t="shared" si="2"/>
        <v>39</v>
      </c>
      <c r="K55" s="100">
        <f t="shared" si="2"/>
        <v>23</v>
      </c>
      <c r="L55" s="100">
        <f t="shared" si="2"/>
        <v>20</v>
      </c>
      <c r="M55" s="100">
        <f t="shared" si="2"/>
        <v>27</v>
      </c>
      <c r="N55" s="100">
        <f t="shared" si="2"/>
        <v>30</v>
      </c>
      <c r="O55" s="100">
        <f t="shared" si="2"/>
        <v>23</v>
      </c>
      <c r="P55" s="100">
        <f t="shared" si="2"/>
        <v>29</v>
      </c>
      <c r="Q55" s="100">
        <f t="shared" si="2"/>
        <v>19</v>
      </c>
      <c r="R55" s="100">
        <f t="shared" si="2"/>
        <v>28</v>
      </c>
      <c r="S55" s="100">
        <f t="shared" si="2"/>
        <v>14</v>
      </c>
      <c r="T55" s="100">
        <f t="shared" si="2"/>
        <v>17</v>
      </c>
      <c r="U55" s="100">
        <f t="shared" si="2"/>
        <v>31</v>
      </c>
      <c r="V55" s="100">
        <f t="shared" si="2"/>
        <v>13</v>
      </c>
      <c r="W55" s="100">
        <f t="shared" si="2"/>
        <v>36</v>
      </c>
      <c r="X55" s="100">
        <f t="shared" si="2"/>
        <v>23</v>
      </c>
      <c r="Y55" s="100">
        <f t="shared" si="2"/>
        <v>12</v>
      </c>
      <c r="Z55" s="100">
        <f t="shared" si="2"/>
        <v>20</v>
      </c>
      <c r="AA55" s="100">
        <f t="shared" si="2"/>
        <v>22</v>
      </c>
      <c r="AB55" s="100">
        <f t="shared" si="2"/>
        <v>20</v>
      </c>
      <c r="AC55" s="100">
        <f t="shared" si="2"/>
        <v>19</v>
      </c>
      <c r="AD55" s="100">
        <f t="shared" si="2"/>
        <v>28</v>
      </c>
      <c r="AE55" s="100">
        <f t="shared" si="2"/>
        <v>20</v>
      </c>
      <c r="AF55" s="100">
        <f t="shared" si="2"/>
        <v>10</v>
      </c>
    </row>
    <row r="56" spans="1:35"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</row>
    <row r="57" spans="1:35">
      <c r="AG57" s="42">
        <f>AVERAGE(AG5:AG54)</f>
        <v>9.5</v>
      </c>
      <c r="AH57" s="1" t="s">
        <v>55</v>
      </c>
    </row>
    <row r="58" spans="1:35">
      <c r="AG58" s="42">
        <f>_xlfn.VAR.S(AG5:AG54)</f>
        <v>6.9897959183673466</v>
      </c>
      <c r="AH58" s="1" t="s">
        <v>56</v>
      </c>
      <c r="AI58" s="1" t="s">
        <v>60</v>
      </c>
    </row>
  </sheetData>
  <sortState xmlns:xlrd2="http://schemas.microsoft.com/office/spreadsheetml/2017/richdata2" ref="A5:AG43">
    <sortCondition descending="1" ref="AG5:AG43"/>
  </sortState>
  <mergeCells count="3">
    <mergeCell ref="B3:B4"/>
    <mergeCell ref="D2:V2"/>
    <mergeCell ref="A55:B55"/>
  </mergeCells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D15C-1E3D-44FE-9AF4-F01015FBB561}">
  <dimension ref="B1:AH34"/>
  <sheetViews>
    <sheetView topLeftCell="D1" workbookViewId="0">
      <selection activeCell="X11" sqref="X11"/>
    </sheetView>
  </sheetViews>
  <sheetFormatPr defaultRowHeight="15"/>
  <sheetData>
    <row r="1" spans="2:34" ht="27.75">
      <c r="G1" s="159" t="s">
        <v>61</v>
      </c>
      <c r="H1" s="159"/>
      <c r="I1" s="159"/>
      <c r="J1" s="159"/>
      <c r="K1" s="159"/>
      <c r="L1" s="159"/>
      <c r="M1" s="159"/>
      <c r="N1" s="159"/>
    </row>
    <row r="2" spans="2:34" ht="27.75">
      <c r="B2" s="157" t="s">
        <v>62</v>
      </c>
      <c r="C2" s="158"/>
      <c r="D2" s="84">
        <v>1</v>
      </c>
      <c r="E2" s="84">
        <v>2</v>
      </c>
      <c r="F2" s="84">
        <v>3</v>
      </c>
      <c r="G2" s="84">
        <v>4</v>
      </c>
      <c r="H2" s="84">
        <v>5</v>
      </c>
      <c r="I2" s="84">
        <v>6</v>
      </c>
      <c r="J2" s="84">
        <v>7</v>
      </c>
      <c r="K2" s="84">
        <v>8</v>
      </c>
      <c r="L2" s="84">
        <v>9</v>
      </c>
      <c r="M2" s="84">
        <v>10</v>
      </c>
      <c r="N2" s="84">
        <v>11</v>
      </c>
      <c r="O2" s="84">
        <v>12</v>
      </c>
      <c r="P2" s="84">
        <v>13</v>
      </c>
      <c r="Q2" s="84">
        <v>14</v>
      </c>
      <c r="R2" s="84">
        <v>15</v>
      </c>
      <c r="S2" s="84">
        <v>16</v>
      </c>
      <c r="T2" s="84">
        <v>17</v>
      </c>
      <c r="U2" s="84">
        <v>18</v>
      </c>
      <c r="V2" s="84">
        <v>19</v>
      </c>
      <c r="W2" s="84">
        <v>20</v>
      </c>
      <c r="X2" s="84">
        <v>21</v>
      </c>
      <c r="Y2" s="84">
        <v>22</v>
      </c>
      <c r="Z2" s="84">
        <v>23</v>
      </c>
      <c r="AA2" s="84">
        <v>24</v>
      </c>
      <c r="AB2" s="84">
        <v>25</v>
      </c>
      <c r="AC2" s="84">
        <v>26</v>
      </c>
      <c r="AD2" s="84">
        <v>27</v>
      </c>
      <c r="AE2" s="84">
        <v>28</v>
      </c>
      <c r="AF2" s="84">
        <v>29</v>
      </c>
      <c r="AG2" s="84">
        <v>30</v>
      </c>
      <c r="AH2" s="10" t="s">
        <v>54</v>
      </c>
    </row>
    <row r="3" spans="2:34" ht="27.75">
      <c r="B3" s="154" t="s">
        <v>63</v>
      </c>
      <c r="C3" s="154"/>
      <c r="D3" s="31">
        <f t="shared" ref="D3:AG3" si="0">D4*D5</f>
        <v>0.2016</v>
      </c>
      <c r="E3" s="31">
        <f t="shared" si="0"/>
        <v>0.24360000000000001</v>
      </c>
      <c r="F3" s="31">
        <f t="shared" si="0"/>
        <v>0.24360000000000001</v>
      </c>
      <c r="G3" s="31">
        <f t="shared" si="0"/>
        <v>0.24959999999999999</v>
      </c>
      <c r="H3" s="31">
        <f t="shared" si="0"/>
        <v>0.24640000000000004</v>
      </c>
      <c r="I3" s="31">
        <f t="shared" si="0"/>
        <v>0.23039999999999999</v>
      </c>
      <c r="J3" s="31">
        <f t="shared" si="0"/>
        <v>0.18240000000000001</v>
      </c>
      <c r="K3" s="31">
        <f t="shared" si="0"/>
        <v>0.17159999999999997</v>
      </c>
      <c r="L3" s="31">
        <f t="shared" si="0"/>
        <v>0.2016</v>
      </c>
      <c r="M3" s="31">
        <f t="shared" si="0"/>
        <v>0.2016</v>
      </c>
      <c r="N3" s="31">
        <f t="shared" si="0"/>
        <v>0.24840000000000001</v>
      </c>
      <c r="O3" s="31">
        <f t="shared" si="0"/>
        <v>0.24</v>
      </c>
      <c r="P3" s="31">
        <f t="shared" si="0"/>
        <v>0.24840000000000004</v>
      </c>
      <c r="Q3" s="31">
        <f t="shared" si="0"/>
        <v>0.24360000000000001</v>
      </c>
      <c r="R3" s="31">
        <f t="shared" si="0"/>
        <v>0.19240000000000002</v>
      </c>
      <c r="S3" s="31">
        <f t="shared" si="0"/>
        <v>0.24639999999999998</v>
      </c>
      <c r="T3" s="31">
        <f t="shared" si="0"/>
        <v>0.19240000000000002</v>
      </c>
      <c r="U3" s="31">
        <f t="shared" si="0"/>
        <v>0.21</v>
      </c>
      <c r="V3" s="31">
        <f t="shared" si="0"/>
        <v>0.2356</v>
      </c>
      <c r="W3" s="31">
        <f t="shared" si="0"/>
        <v>0.19240000000000002</v>
      </c>
      <c r="X3" s="31">
        <f t="shared" si="0"/>
        <v>0.2016</v>
      </c>
      <c r="Y3" s="31">
        <f t="shared" si="0"/>
        <v>0.24840000000000004</v>
      </c>
      <c r="Z3" s="31">
        <f t="shared" si="0"/>
        <v>0.24360000000000001</v>
      </c>
      <c r="AA3" s="31">
        <f t="shared" si="0"/>
        <v>0.16000000000000003</v>
      </c>
      <c r="AB3" s="31">
        <f t="shared" si="0"/>
        <v>0.24640000000000004</v>
      </c>
      <c r="AC3" s="31">
        <f t="shared" si="0"/>
        <v>0.2016</v>
      </c>
      <c r="AD3" s="31">
        <f t="shared" si="0"/>
        <v>0.1056</v>
      </c>
      <c r="AE3" s="31">
        <f t="shared" si="0"/>
        <v>0.24639999999999998</v>
      </c>
      <c r="AF3" s="31">
        <f t="shared" si="0"/>
        <v>0.19240000000000002</v>
      </c>
      <c r="AG3" s="31">
        <f t="shared" si="0"/>
        <v>0.2016</v>
      </c>
      <c r="AH3" s="20">
        <f>SUM(D3:AG3)</f>
        <v>6.4696000000000016</v>
      </c>
    </row>
    <row r="4" spans="2:34" ht="27.75">
      <c r="B4" s="155" t="s">
        <v>64</v>
      </c>
      <c r="C4" s="155"/>
      <c r="D4" s="30">
        <f>COUNTIF(Scores!C8:C57,Scores!C21)/Scores!$L$4</f>
        <v>0.72</v>
      </c>
      <c r="E4" s="30">
        <f>COUNTIF(Scores!D8:D57,Scores!D21)/Scores!$L$4</f>
        <v>0.42</v>
      </c>
      <c r="F4" s="30">
        <f>COUNTIF(Scores!E8:E57,Scores!E21)/Scores!$L$4</f>
        <v>0.42</v>
      </c>
      <c r="G4" s="30">
        <f>COUNTIF(Scores!F8:F57,Scores!F21)/Scores!$L$4</f>
        <v>0.48</v>
      </c>
      <c r="H4" s="30">
        <f>COUNTIF(Scores!G8:G57,Scores!G21)/Scores!$L$4</f>
        <v>0.44</v>
      </c>
      <c r="I4" s="30">
        <f>COUNTIF(Scores!H8:H57,Scores!H21)/Scores!$L$4</f>
        <v>0.36</v>
      </c>
      <c r="J4" s="30">
        <f>COUNTIF(Scores!I8:I57,Scores!I21)/Scores!$L$4</f>
        <v>0.24</v>
      </c>
      <c r="K4" s="30">
        <f>COUNTIF(Scores!J8:J57,Scores!J21)/Scores!$L$4</f>
        <v>0.78</v>
      </c>
      <c r="L4" s="30">
        <f>COUNTIF(Scores!K8:K57,Scores!K21)/Scores!$L$4</f>
        <v>0.28000000000000003</v>
      </c>
      <c r="M4" s="30">
        <f>COUNTIF(Scores!L8:L57,Scores!L21)/Scores!$L$4</f>
        <v>0.28000000000000003</v>
      </c>
      <c r="N4" s="30">
        <f>COUNTIF(Scores!M8:M57,Scores!M21)/Scores!$L$4</f>
        <v>0.54</v>
      </c>
      <c r="O4" s="30">
        <f>COUNTIF(Scores!N8:N57,Scores!N21)/Scores!$L$4</f>
        <v>0.6</v>
      </c>
      <c r="P4" s="30">
        <f>COUNTIF(Scores!O8:O57,Scores!O21)/Scores!$L$4</f>
        <v>0.46</v>
      </c>
      <c r="Q4" s="30">
        <f>COUNTIF(Scores!P8:P57,Scores!P21)/Scores!$L$4</f>
        <v>0.57999999999999996</v>
      </c>
      <c r="R4" s="30">
        <f>COUNTIF(Scores!Q8:Q57,Scores!Q21)/Scores!$L$4</f>
        <v>0.26</v>
      </c>
      <c r="S4" s="30">
        <f>COUNTIF(Scores!R8:R57,Scores!R21)/Scores!$L$4</f>
        <v>0.56000000000000005</v>
      </c>
      <c r="T4" s="30">
        <f>COUNTIF(Scores!S8:S57,Scores!S21)/Scores!$L$4</f>
        <v>0.26</v>
      </c>
      <c r="U4" s="30">
        <f>COUNTIF(Scores!T8:T57,Scores!T21)/Scores!$L$4</f>
        <v>0.3</v>
      </c>
      <c r="V4" s="30">
        <f>COUNTIF(Scores!U8:U57,Scores!U21)/Scores!$L$4</f>
        <v>0.62</v>
      </c>
      <c r="W4" s="30">
        <f>COUNTIF(Scores!V8:V57,Scores!V21)/Scores!$L$4</f>
        <v>0.26</v>
      </c>
      <c r="X4" s="30">
        <f>COUNTIF(Scores!W8:W57,Scores!W21)/Scores!$L$4</f>
        <v>0.72</v>
      </c>
      <c r="Y4" s="30">
        <f>COUNTIF(Scores!X8:X57,Scores!X21)/Scores!$L$4</f>
        <v>0.46</v>
      </c>
      <c r="Z4" s="30">
        <f>COUNTIF(Scores!Y8:Y57,Scores!Y21)/Scores!$L$4</f>
        <v>0.42</v>
      </c>
      <c r="AA4" s="30">
        <f>COUNTIF(Scores!Z8:Z57,Scores!Z21)/Scores!$L$4</f>
        <v>0.2</v>
      </c>
      <c r="AB4" s="30">
        <f>COUNTIF(Scores!AA8:AA57,Scores!AA21)/Scores!$L$4</f>
        <v>0.44</v>
      </c>
      <c r="AC4" s="30">
        <f>COUNTIF(Scores!AB8:AB57,Scores!AB21)/Scores!$L$4</f>
        <v>0.28000000000000003</v>
      </c>
      <c r="AD4" s="30">
        <f>COUNTIF(Scores!AC8:AC57,Scores!AC21)/Scores!$L$4</f>
        <v>0.12</v>
      </c>
      <c r="AE4" s="30">
        <f>COUNTIF(Scores!AD8:AD57,Scores!AD21)/Scores!$L$4</f>
        <v>0.56000000000000005</v>
      </c>
      <c r="AF4" s="30">
        <f>COUNTIF(Scores!AE8:AE57,Scores!AE21)/Scores!$L$4</f>
        <v>0.26</v>
      </c>
      <c r="AG4" s="30">
        <f>COUNTIF(Scores!AF8:AF57,Scores!AF21)/Scores!$L$4</f>
        <v>0.28000000000000003</v>
      </c>
      <c r="AH4" s="17"/>
    </row>
    <row r="5" spans="2:34" ht="27.75">
      <c r="B5" s="156" t="s">
        <v>65</v>
      </c>
      <c r="C5" s="156"/>
      <c r="D5" s="30">
        <f t="shared" ref="D5:AG5" si="1">1-D4</f>
        <v>0.28000000000000003</v>
      </c>
      <c r="E5" s="30">
        <f t="shared" si="1"/>
        <v>0.58000000000000007</v>
      </c>
      <c r="F5" s="30">
        <f t="shared" si="1"/>
        <v>0.58000000000000007</v>
      </c>
      <c r="G5" s="30">
        <f t="shared" si="1"/>
        <v>0.52</v>
      </c>
      <c r="H5" s="30">
        <f t="shared" si="1"/>
        <v>0.56000000000000005</v>
      </c>
      <c r="I5" s="30">
        <f t="shared" si="1"/>
        <v>0.64</v>
      </c>
      <c r="J5" s="30">
        <f t="shared" si="1"/>
        <v>0.76</v>
      </c>
      <c r="K5" s="30">
        <f t="shared" si="1"/>
        <v>0.21999999999999997</v>
      </c>
      <c r="L5" s="30">
        <f t="shared" si="1"/>
        <v>0.72</v>
      </c>
      <c r="M5" s="30">
        <f t="shared" si="1"/>
        <v>0.72</v>
      </c>
      <c r="N5" s="30">
        <f t="shared" si="1"/>
        <v>0.45999999999999996</v>
      </c>
      <c r="O5" s="30">
        <f t="shared" si="1"/>
        <v>0.4</v>
      </c>
      <c r="P5" s="30">
        <f t="shared" si="1"/>
        <v>0.54</v>
      </c>
      <c r="Q5" s="30">
        <f t="shared" si="1"/>
        <v>0.42000000000000004</v>
      </c>
      <c r="R5" s="30">
        <f t="shared" si="1"/>
        <v>0.74</v>
      </c>
      <c r="S5" s="30">
        <f t="shared" si="1"/>
        <v>0.43999999999999995</v>
      </c>
      <c r="T5" s="30">
        <f t="shared" si="1"/>
        <v>0.74</v>
      </c>
      <c r="U5" s="30">
        <f t="shared" si="1"/>
        <v>0.7</v>
      </c>
      <c r="V5" s="30">
        <f t="shared" si="1"/>
        <v>0.38</v>
      </c>
      <c r="W5" s="30">
        <f t="shared" si="1"/>
        <v>0.74</v>
      </c>
      <c r="X5" s="30">
        <f t="shared" si="1"/>
        <v>0.28000000000000003</v>
      </c>
      <c r="Y5" s="30">
        <f t="shared" si="1"/>
        <v>0.54</v>
      </c>
      <c r="Z5" s="30">
        <f t="shared" si="1"/>
        <v>0.58000000000000007</v>
      </c>
      <c r="AA5" s="30">
        <f t="shared" si="1"/>
        <v>0.8</v>
      </c>
      <c r="AB5" s="30">
        <f t="shared" si="1"/>
        <v>0.56000000000000005</v>
      </c>
      <c r="AC5" s="30">
        <f t="shared" si="1"/>
        <v>0.72</v>
      </c>
      <c r="AD5" s="30">
        <f t="shared" si="1"/>
        <v>0.88</v>
      </c>
      <c r="AE5" s="30">
        <f t="shared" si="1"/>
        <v>0.43999999999999995</v>
      </c>
      <c r="AF5" s="30">
        <f t="shared" si="1"/>
        <v>0.74</v>
      </c>
      <c r="AG5" s="30">
        <f t="shared" si="1"/>
        <v>0.72</v>
      </c>
      <c r="AH5" s="17"/>
    </row>
    <row r="6" spans="2:34" ht="27.75">
      <c r="D6" s="12" t="s">
        <v>66</v>
      </c>
      <c r="E6" s="2"/>
      <c r="F6" s="37"/>
      <c r="G6" s="2"/>
      <c r="H6" s="2"/>
      <c r="I6" s="2"/>
      <c r="J6" s="2"/>
      <c r="K6" s="2"/>
      <c r="L6" s="2"/>
      <c r="M6" s="2"/>
      <c r="N6" s="2"/>
      <c r="O6" s="2"/>
      <c r="P6" s="2"/>
      <c r="X6" s="29"/>
      <c r="Y6" s="29"/>
      <c r="Z6" s="29"/>
      <c r="AA6" s="2"/>
    </row>
    <row r="7" spans="2:34" ht="27.75">
      <c r="B7" s="21" t="s">
        <v>67</v>
      </c>
      <c r="C7" s="21"/>
      <c r="D7" s="2"/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34" ht="27.75">
      <c r="B8" s="2"/>
      <c r="C8" s="99" t="s">
        <v>56</v>
      </c>
      <c r="D8" s="96">
        <f>((Scores!L4*Scores!AH58)-(Scores!AG58*Scores!AG58))/(Scores!L4*Scores!L4)</f>
        <v>7.1776</v>
      </c>
      <c r="E8" s="2"/>
      <c r="F8" s="12" t="s">
        <v>68</v>
      </c>
      <c r="G8" s="2"/>
      <c r="H8" s="2"/>
      <c r="I8" s="2"/>
      <c r="J8" s="2"/>
      <c r="K8" s="39" t="s">
        <v>69</v>
      </c>
      <c r="L8" s="12" t="s">
        <v>70</v>
      </c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34" ht="27.75">
      <c r="B9" s="2"/>
      <c r="C9" s="106" t="s">
        <v>69</v>
      </c>
      <c r="D9" s="107">
        <f>(Scores!F4/(Scores!F4-1))*(1-(AH3)/D8)</f>
        <v>0.10204160068873258</v>
      </c>
      <c r="E9" s="2"/>
      <c r="F9" s="104" t="s">
        <v>71</v>
      </c>
      <c r="G9" s="105"/>
      <c r="H9" s="105"/>
      <c r="I9" s="2"/>
      <c r="J9" s="2"/>
      <c r="K9" s="2"/>
      <c r="L9" s="12" t="s">
        <v>72</v>
      </c>
      <c r="M9" s="1"/>
      <c r="N9" s="37"/>
      <c r="O9" s="38"/>
      <c r="P9" s="38"/>
      <c r="Q9" s="38"/>
      <c r="R9" s="38"/>
      <c r="S9" s="38"/>
      <c r="T9" s="38"/>
      <c r="U9" s="2"/>
      <c r="V9" s="2"/>
      <c r="W9" s="2"/>
      <c r="X9" s="2"/>
      <c r="Y9" s="2"/>
      <c r="Z9" s="2"/>
      <c r="AA9" s="2"/>
    </row>
    <row r="10" spans="2:34" ht="27.75">
      <c r="B10" s="2"/>
      <c r="C10" s="97" t="s">
        <v>73</v>
      </c>
      <c r="D10" s="98">
        <f>F34</f>
        <v>0.19950000000000001</v>
      </c>
      <c r="E10" s="2"/>
      <c r="F10" s="1" t="s">
        <v>71</v>
      </c>
      <c r="G10" s="2"/>
      <c r="H10" s="2"/>
      <c r="I10" s="2"/>
      <c r="J10" s="2"/>
      <c r="K10" s="39" t="s">
        <v>73</v>
      </c>
      <c r="L10" s="12" t="s">
        <v>70</v>
      </c>
      <c r="M10" s="1"/>
      <c r="N10" s="3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34" ht="27.75">
      <c r="B11" s="2"/>
      <c r="C11" s="2"/>
      <c r="D11" s="2"/>
      <c r="E11" s="2"/>
      <c r="F11" s="2"/>
      <c r="G11" s="2"/>
      <c r="H11" s="2"/>
      <c r="I11" s="2"/>
      <c r="J11" s="2"/>
      <c r="K11" s="2"/>
      <c r="L11" s="12" t="s">
        <v>74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34" ht="27.75">
      <c r="B12" s="2"/>
      <c r="C12" s="2"/>
      <c r="D12" s="21" t="s">
        <v>75</v>
      </c>
      <c r="E12" s="2"/>
      <c r="F12" s="2"/>
      <c r="G12" s="2"/>
      <c r="H12" s="2"/>
      <c r="I12" s="2"/>
      <c r="J12" s="2"/>
      <c r="K12" s="202" t="s">
        <v>76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34" ht="27.75">
      <c r="B13" s="2"/>
      <c r="C13" s="2"/>
      <c r="D13" s="21" t="s">
        <v>77</v>
      </c>
      <c r="E13" s="2"/>
      <c r="F13" s="2"/>
      <c r="G13" s="2"/>
      <c r="H13" s="2"/>
      <c r="I13" s="2"/>
      <c r="J13" s="2"/>
      <c r="K13" s="3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34" ht="27.75">
      <c r="B14" s="2"/>
      <c r="C14" s="2"/>
      <c r="D14" s="161" t="s">
        <v>78</v>
      </c>
      <c r="E14" s="161"/>
      <c r="F14" s="161" t="s">
        <v>79</v>
      </c>
      <c r="G14" s="161"/>
      <c r="H14" s="2"/>
      <c r="I14" s="2"/>
      <c r="J14" s="2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34" ht="27.75">
      <c r="B15" s="2"/>
      <c r="C15" s="2"/>
      <c r="D15" s="160" t="s">
        <v>80</v>
      </c>
      <c r="E15" s="160"/>
      <c r="F15" s="160" t="s">
        <v>81</v>
      </c>
      <c r="G15" s="160"/>
      <c r="H15" s="2"/>
      <c r="I15" s="2"/>
      <c r="J15" s="2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34" ht="27.75">
      <c r="B16" s="2"/>
      <c r="C16" s="2"/>
      <c r="D16" s="160" t="s">
        <v>82</v>
      </c>
      <c r="E16" s="160"/>
      <c r="F16" s="160" t="s">
        <v>83</v>
      </c>
      <c r="G16" s="160"/>
      <c r="H16" s="2"/>
      <c r="I16" s="2"/>
      <c r="J16" s="2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ht="27.75">
      <c r="B17" s="2"/>
      <c r="C17" s="2"/>
      <c r="D17" s="160" t="s">
        <v>84</v>
      </c>
      <c r="E17" s="160"/>
      <c r="F17" s="160" t="s">
        <v>85</v>
      </c>
      <c r="G17" s="160"/>
      <c r="H17" s="2"/>
      <c r="I17" s="2"/>
      <c r="J17" s="2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27.75">
      <c r="B18" s="2"/>
      <c r="C18" s="2"/>
      <c r="D18" s="160" t="s">
        <v>86</v>
      </c>
      <c r="E18" s="160"/>
      <c r="F18" s="160" t="s">
        <v>87</v>
      </c>
      <c r="G18" s="160"/>
      <c r="H18" s="2"/>
      <c r="I18" s="2"/>
      <c r="J18" s="2"/>
      <c r="K18" s="3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ht="27.75">
      <c r="B19" s="2"/>
      <c r="C19" s="2"/>
      <c r="D19" s="160" t="s">
        <v>88</v>
      </c>
      <c r="E19" s="160"/>
      <c r="F19" s="160" t="s">
        <v>89</v>
      </c>
      <c r="G19" s="160"/>
      <c r="H19" s="2"/>
      <c r="I19" s="2"/>
      <c r="J19" s="2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ht="27.75">
      <c r="B20" s="2"/>
      <c r="C20" s="2"/>
      <c r="D20" s="21" t="s">
        <v>90</v>
      </c>
      <c r="E20" s="2"/>
      <c r="F20" s="2"/>
      <c r="G20" s="2"/>
      <c r="H20" s="2"/>
      <c r="I20" s="2"/>
      <c r="J20" s="2"/>
      <c r="K20" s="3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ht="27.75">
      <c r="B21" s="2"/>
      <c r="C21" s="2"/>
      <c r="D21" s="202" t="s">
        <v>91</v>
      </c>
      <c r="E21" s="2"/>
      <c r="F21" s="2"/>
      <c r="G21" s="2"/>
      <c r="H21" s="2"/>
      <c r="I21" s="2"/>
      <c r="J21" s="2"/>
      <c r="K21" s="3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27.75">
      <c r="B22" s="2"/>
      <c r="C22" s="2"/>
      <c r="D22" s="2"/>
      <c r="E22" s="2"/>
      <c r="F22" s="2"/>
      <c r="G22" s="2"/>
      <c r="H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27.75">
      <c r="B23" s="2"/>
      <c r="C23" s="2"/>
      <c r="D23" s="2"/>
      <c r="E23" s="2"/>
      <c r="F23" s="2"/>
      <c r="G23" s="2"/>
      <c r="H23" s="2"/>
      <c r="V23" s="2"/>
      <c r="W23" s="2"/>
      <c r="X23" s="2"/>
      <c r="Y23" s="2"/>
      <c r="Z23" s="2"/>
      <c r="AA23" s="2"/>
    </row>
    <row r="24" spans="2:27" ht="27.75">
      <c r="B24" s="2"/>
      <c r="C24" s="2" t="s">
        <v>73</v>
      </c>
      <c r="D24" s="197"/>
      <c r="E24" s="197"/>
      <c r="F24" s="197"/>
      <c r="G24" s="197"/>
      <c r="H24" s="197"/>
      <c r="I24" s="197"/>
      <c r="J24" s="19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27" ht="27.75">
      <c r="B25" s="2"/>
      <c r="C25" s="2">
        <v>1</v>
      </c>
      <c r="D25" s="197" t="s">
        <v>92</v>
      </c>
      <c r="E25" s="197"/>
      <c r="F25" s="197">
        <v>50</v>
      </c>
      <c r="G25" s="197"/>
      <c r="H25" s="197"/>
      <c r="I25" s="197"/>
      <c r="J25" s="19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27.75">
      <c r="B26" s="2"/>
      <c r="C26" s="2">
        <v>2</v>
      </c>
      <c r="D26" s="197" t="s">
        <v>93</v>
      </c>
      <c r="E26" s="197"/>
      <c r="F26" s="197">
        <v>49</v>
      </c>
      <c r="G26" s="197"/>
      <c r="H26" s="197"/>
      <c r="I26" s="197"/>
      <c r="J26" s="19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 ht="27.75">
      <c r="B27" s="2"/>
      <c r="C27" s="2">
        <v>3</v>
      </c>
      <c r="D27" s="197" t="s">
        <v>94</v>
      </c>
      <c r="E27" s="197"/>
      <c r="F27" s="198">
        <f>F25/F26</f>
        <v>1.0204081632653061</v>
      </c>
      <c r="G27" s="197"/>
      <c r="H27" s="197"/>
      <c r="I27" s="197"/>
      <c r="J27" s="19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27.75">
      <c r="B28" s="2"/>
      <c r="C28" s="2">
        <v>4</v>
      </c>
      <c r="D28" s="197" t="s">
        <v>95</v>
      </c>
      <c r="E28" s="197"/>
      <c r="F28" s="197">
        <v>9.2799999999999994</v>
      </c>
      <c r="G28" s="197"/>
      <c r="H28" s="197"/>
      <c r="I28" s="197"/>
      <c r="J28" s="19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ht="27.75">
      <c r="B29" s="2"/>
      <c r="C29" s="2">
        <v>5</v>
      </c>
      <c r="D29" s="197" t="s">
        <v>96</v>
      </c>
      <c r="E29" s="197"/>
      <c r="F29" s="197">
        <f>F25-F28</f>
        <v>40.72</v>
      </c>
      <c r="G29" s="197" t="s">
        <v>97</v>
      </c>
      <c r="H29" s="197"/>
      <c r="I29" s="197"/>
      <c r="J29" s="19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27.75">
      <c r="B30" s="2"/>
      <c r="C30" s="2">
        <v>6</v>
      </c>
      <c r="D30" s="197" t="s">
        <v>98</v>
      </c>
      <c r="E30" s="197"/>
      <c r="F30" s="198">
        <f>F28*F29</f>
        <v>377.88159999999999</v>
      </c>
      <c r="G30" s="197" t="s">
        <v>99</v>
      </c>
      <c r="H30" s="197"/>
      <c r="I30" s="197" t="s">
        <v>100</v>
      </c>
      <c r="J30" s="19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ht="27.75">
      <c r="B31" s="2"/>
      <c r="C31" s="2">
        <v>7</v>
      </c>
      <c r="D31" s="197" t="s">
        <v>101</v>
      </c>
      <c r="E31" s="197"/>
      <c r="F31" s="198">
        <f>F25*H31</f>
        <v>366.20408163265319</v>
      </c>
      <c r="G31" s="197"/>
      <c r="H31" s="198">
        <f>Scores!AG60</f>
        <v>7.3240816326530638</v>
      </c>
      <c r="I31" s="197" t="s">
        <v>102</v>
      </c>
      <c r="J31" s="19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ht="27.75">
      <c r="B32" s="2"/>
      <c r="C32" s="2">
        <v>8</v>
      </c>
      <c r="D32" s="199" t="s">
        <v>103</v>
      </c>
      <c r="E32" s="197"/>
      <c r="F32" s="198">
        <f>F30/F31</f>
        <v>1.0318880071333032</v>
      </c>
      <c r="G32" s="197"/>
      <c r="H32" s="197"/>
      <c r="I32" s="197"/>
      <c r="J32" s="19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ht="27.75">
      <c r="B33" s="2"/>
      <c r="C33" s="2">
        <v>9</v>
      </c>
      <c r="D33" s="199" t="s">
        <v>104</v>
      </c>
      <c r="E33" s="197"/>
      <c r="F33" s="198">
        <f>1-F32</f>
        <v>-3.1888007133303198E-2</v>
      </c>
      <c r="G33" s="197"/>
      <c r="H33" s="197"/>
      <c r="I33" s="197"/>
      <c r="J33" s="19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ht="27.75">
      <c r="B34" s="2"/>
      <c r="C34" s="2">
        <v>10</v>
      </c>
      <c r="D34" s="200" t="s">
        <v>105</v>
      </c>
      <c r="E34" s="200"/>
      <c r="F34" s="201">
        <f>1.05*0.19</f>
        <v>0.19950000000000001</v>
      </c>
      <c r="G34" s="197"/>
      <c r="H34" s="197"/>
      <c r="I34" s="197"/>
      <c r="J34" s="19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</sheetData>
  <mergeCells count="17">
    <mergeCell ref="D14:E14"/>
    <mergeCell ref="F14:G14"/>
    <mergeCell ref="D15:E15"/>
    <mergeCell ref="D16:E16"/>
    <mergeCell ref="D17:E17"/>
    <mergeCell ref="D19:E19"/>
    <mergeCell ref="F15:G15"/>
    <mergeCell ref="F16:G16"/>
    <mergeCell ref="F17:G17"/>
    <mergeCell ref="F18:G18"/>
    <mergeCell ref="F19:G19"/>
    <mergeCell ref="D18:E18"/>
    <mergeCell ref="B3:C3"/>
    <mergeCell ref="B4:C4"/>
    <mergeCell ref="B5:C5"/>
    <mergeCell ref="B2:C2"/>
    <mergeCell ref="G1:N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FDE4-DB22-4490-8F72-F09BDC43BC88}">
  <dimension ref="A1:AH22"/>
  <sheetViews>
    <sheetView zoomScale="85" zoomScaleNormal="85" workbookViewId="0">
      <pane ySplit="5" topLeftCell="A6" activePane="bottomLeft" state="frozen"/>
      <selection pane="bottomLeft" activeCell="E3" sqref="E3"/>
    </sheetView>
  </sheetViews>
  <sheetFormatPr defaultRowHeight="15"/>
  <sheetData>
    <row r="1" spans="1:34" ht="31.5">
      <c r="G1" s="162" t="s">
        <v>106</v>
      </c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1:34" ht="27.75">
      <c r="C2" s="168" t="s">
        <v>107</v>
      </c>
      <c r="D2" s="168"/>
      <c r="E2" s="65">
        <f>F2</f>
        <v>13.5</v>
      </c>
      <c r="F2" s="75">
        <f>Scores!L4*0.27</f>
        <v>13.5</v>
      </c>
      <c r="G2" s="6" t="s">
        <v>108</v>
      </c>
      <c r="H2" s="2"/>
      <c r="I2" s="19"/>
      <c r="J2" s="19" t="s">
        <v>109</v>
      </c>
      <c r="K2" s="2"/>
      <c r="L2" s="2"/>
      <c r="M2" s="2"/>
    </row>
    <row r="3" spans="1:34" ht="27.75">
      <c r="C3" s="141" t="s">
        <v>110</v>
      </c>
      <c r="D3" s="141"/>
      <c r="E3" s="77">
        <f>F3</f>
        <v>16.5</v>
      </c>
      <c r="F3" s="76">
        <f>Scores!L4*0.33</f>
        <v>16.5</v>
      </c>
      <c r="G3" s="6" t="s">
        <v>108</v>
      </c>
      <c r="H3" s="2"/>
      <c r="I3" s="2"/>
      <c r="J3" s="2"/>
      <c r="K3" s="2"/>
      <c r="L3" s="2"/>
      <c r="M3" s="2"/>
    </row>
    <row r="4" spans="1:34" ht="27.75">
      <c r="A4" s="169" t="s">
        <v>111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</row>
    <row r="5" spans="1:34" ht="23.25" customHeight="1"/>
    <row r="6" spans="1:34" ht="27.75">
      <c r="B6" s="23" t="s">
        <v>112</v>
      </c>
      <c r="C6" s="2"/>
      <c r="D6" s="2"/>
      <c r="E6" s="12"/>
      <c r="F6" s="23"/>
    </row>
    <row r="7" spans="1:34" ht="27.75">
      <c r="B7" s="163" t="s">
        <v>38</v>
      </c>
      <c r="C7" s="163"/>
      <c r="D7" s="69">
        <v>1</v>
      </c>
      <c r="E7" s="69">
        <v>2</v>
      </c>
      <c r="F7" s="69">
        <v>3</v>
      </c>
      <c r="G7" s="69">
        <v>4</v>
      </c>
      <c r="H7" s="69">
        <v>5</v>
      </c>
      <c r="I7" s="69">
        <v>6</v>
      </c>
      <c r="J7" s="69">
        <v>7</v>
      </c>
      <c r="K7" s="69">
        <v>8</v>
      </c>
      <c r="L7" s="69">
        <v>9</v>
      </c>
      <c r="M7" s="69">
        <v>10</v>
      </c>
      <c r="N7" s="69">
        <v>11</v>
      </c>
      <c r="O7" s="69">
        <v>12</v>
      </c>
      <c r="P7" s="69">
        <v>13</v>
      </c>
      <c r="Q7" s="69">
        <v>14</v>
      </c>
      <c r="R7" s="69">
        <v>15</v>
      </c>
      <c r="S7" s="69">
        <v>16</v>
      </c>
      <c r="T7" s="69">
        <v>17</v>
      </c>
      <c r="U7" s="69">
        <v>18</v>
      </c>
      <c r="V7" s="69">
        <v>19</v>
      </c>
      <c r="W7" s="69">
        <v>20</v>
      </c>
      <c r="X7" s="69">
        <v>21</v>
      </c>
      <c r="Y7" s="69">
        <v>22</v>
      </c>
      <c r="Z7" s="69">
        <v>23</v>
      </c>
      <c r="AA7" s="69">
        <v>24</v>
      </c>
      <c r="AB7" s="69">
        <v>25</v>
      </c>
      <c r="AC7" s="69">
        <v>26</v>
      </c>
      <c r="AD7" s="69">
        <v>27</v>
      </c>
      <c r="AE7" s="69">
        <v>28</v>
      </c>
      <c r="AF7" s="69">
        <v>29</v>
      </c>
      <c r="AG7" s="69">
        <v>30</v>
      </c>
      <c r="AH7" s="61" t="s">
        <v>55</v>
      </c>
    </row>
    <row r="8" spans="1:34" ht="18.75">
      <c r="B8" s="166" t="s">
        <v>113</v>
      </c>
      <c r="C8" s="167"/>
      <c r="D8" s="58">
        <f>COUNTIF(Scores!C8:C21,Scores!C$7)</f>
        <v>12</v>
      </c>
      <c r="E8" s="58">
        <f>COUNTIF(Scores!D8:D21,Scores!D$7)</f>
        <v>8</v>
      </c>
      <c r="F8" s="58">
        <f>COUNTIF(Scores!E8:E21,Scores!E$7)</f>
        <v>5</v>
      </c>
      <c r="G8" s="58">
        <f>COUNTIF(Scores!F8:F21,Scores!F$7)</f>
        <v>8</v>
      </c>
      <c r="H8" s="58">
        <f>COUNTIF(Scores!G8:G21,Scores!G$7)</f>
        <v>9</v>
      </c>
      <c r="I8" s="58">
        <f>COUNTIF(Scores!H8:H21,Scores!H$7)</f>
        <v>7</v>
      </c>
      <c r="J8" s="58">
        <f>COUNTIF(Scores!I8:I21,Scores!I$7)</f>
        <v>10</v>
      </c>
      <c r="K8" s="58">
        <f>COUNTIF(Scores!J8:J21,Scores!J$7)</f>
        <v>13</v>
      </c>
      <c r="L8" s="58">
        <f>COUNTIF(Scores!K8:K21,Scores!K$7)</f>
        <v>7</v>
      </c>
      <c r="M8" s="58">
        <f>COUNTIF(Scores!L8:L21,Scores!L$7)</f>
        <v>6</v>
      </c>
      <c r="N8" s="58">
        <f>COUNTIF(Scores!M8:M21,Scores!M$7)</f>
        <v>13</v>
      </c>
      <c r="O8" s="58">
        <f>COUNTIF(Scores!N8:N21,Scores!N$7)</f>
        <v>12</v>
      </c>
      <c r="P8" s="58">
        <f>COUNTIF(Scores!O8:O21,Scores!O$7)</f>
        <v>7</v>
      </c>
      <c r="Q8" s="58">
        <f>COUNTIF(Scores!P8:P21,Scores!P$7)</f>
        <v>11</v>
      </c>
      <c r="R8" s="58">
        <f>COUNTIF(Scores!Q8:Q21,Scores!Q$7)</f>
        <v>7</v>
      </c>
      <c r="S8" s="58">
        <f>COUNTIF(Scores!R8:R21,Scores!R$7)</f>
        <v>12</v>
      </c>
      <c r="T8" s="58">
        <f>COUNTIF(Scores!S8:S21,Scores!S$7)</f>
        <v>8</v>
      </c>
      <c r="U8" s="58">
        <f>COUNTIF(Scores!T8:T21,Scores!T$7)</f>
        <v>7</v>
      </c>
      <c r="V8" s="58">
        <f>COUNTIF(Scores!U8:U21,Scores!U$7)</f>
        <v>11</v>
      </c>
      <c r="W8" s="58">
        <f>COUNTIF(Scores!V8:V21,Scores!V$7)</f>
        <v>9</v>
      </c>
      <c r="X8" s="58">
        <f>COUNTIF(Scores!W8:W21,Scores!W$7)</f>
        <v>12</v>
      </c>
      <c r="Y8" s="58">
        <f>COUNTIF(Scores!X8:X21,Scores!X$7)</f>
        <v>5</v>
      </c>
      <c r="Z8" s="58">
        <f>COUNTIF(Scores!Y8:Y21,Scores!Y$7)</f>
        <v>5</v>
      </c>
      <c r="AA8" s="58">
        <f>COUNTIF(Scores!Z8:Z21,Scores!Z$7)</f>
        <v>6</v>
      </c>
      <c r="AB8" s="58">
        <f>COUNTIF(Scores!AA8:AA21,Scores!AA$7)</f>
        <v>9</v>
      </c>
      <c r="AC8" s="58">
        <f>COUNTIF(Scores!AB8:AB21,Scores!AB$7)</f>
        <v>6</v>
      </c>
      <c r="AD8" s="58">
        <f>COUNTIF(Scores!AC8:AC21,Scores!AC$7)</f>
        <v>7</v>
      </c>
      <c r="AE8" s="58">
        <f>COUNTIF(Scores!AD8:AD21,Scores!AD$7)</f>
        <v>9</v>
      </c>
      <c r="AF8" s="58">
        <f>COUNTIF(Scores!AE8:AE21,Scores!AE$7)</f>
        <v>6</v>
      </c>
      <c r="AG8" s="58">
        <f>COUNTIF(Scores!AF8:AF21,Scores!AF$7)</f>
        <v>4</v>
      </c>
      <c r="AH8" s="82">
        <f>AVERAGE(D8:AG8)</f>
        <v>8.3666666666666671</v>
      </c>
    </row>
    <row r="9" spans="1:34" ht="18.75">
      <c r="B9" s="59" t="s">
        <v>114</v>
      </c>
      <c r="C9" s="60" t="s">
        <v>50</v>
      </c>
      <c r="D9" s="59">
        <f>COUNTIF(Scores!C8:C21,"a")</f>
        <v>0</v>
      </c>
      <c r="E9" s="59">
        <f>COUNTIF(Scores!D8:D21,"a")</f>
        <v>8</v>
      </c>
      <c r="F9" s="59">
        <f>COUNTIF(Scores!E8:E21,"a")</f>
        <v>1</v>
      </c>
      <c r="G9" s="59">
        <f>COUNTIF(Scores!F8:F21,"a")</f>
        <v>0</v>
      </c>
      <c r="H9" s="59">
        <f>COUNTIF(Scores!G8:G21,"a")</f>
        <v>9</v>
      </c>
      <c r="I9" s="59">
        <f>COUNTIF(Scores!H8:H21,"a")</f>
        <v>0</v>
      </c>
      <c r="J9" s="59">
        <f>COUNTIF(Scores!I8:I21,"a")</f>
        <v>0</v>
      </c>
      <c r="K9" s="59">
        <f>COUNTIF(Scores!J8:J21,"a")</f>
        <v>0</v>
      </c>
      <c r="L9" s="59">
        <f>COUNTIF(Scores!K8:K21,"a")</f>
        <v>7</v>
      </c>
      <c r="M9" s="59">
        <f>COUNTIF(Scores!L8:L21,"a")</f>
        <v>0</v>
      </c>
      <c r="N9" s="59">
        <f>COUNTIF(Scores!M8:M21,"a")</f>
        <v>0</v>
      </c>
      <c r="O9" s="59">
        <f>COUNTIF(Scores!N8:N21,"a")</f>
        <v>0</v>
      </c>
      <c r="P9" s="59">
        <f>COUNTIF(Scores!O8:O21,"a")</f>
        <v>0</v>
      </c>
      <c r="Q9" s="59">
        <f>COUNTIF(Scores!P8:P21,"a")</f>
        <v>0</v>
      </c>
      <c r="R9" s="59">
        <f>COUNTIF(Scores!Q8:Q21,"a")</f>
        <v>7</v>
      </c>
      <c r="S9" s="59">
        <f>COUNTIF(Scores!R8:R21,"a")</f>
        <v>0</v>
      </c>
      <c r="T9" s="59">
        <f>COUNTIF(Scores!S8:S21,"a")</f>
        <v>0</v>
      </c>
      <c r="U9" s="59">
        <f>COUNTIF(Scores!T8:T21,"a")</f>
        <v>0</v>
      </c>
      <c r="V9" s="59">
        <f>COUNTIF(Scores!U8:U21,"a")</f>
        <v>0</v>
      </c>
      <c r="W9" s="59">
        <f>COUNTIF(Scores!V8:V21,"a")</f>
        <v>0</v>
      </c>
      <c r="X9" s="59">
        <f>COUNTIF(Scores!W8:W21,"a")</f>
        <v>0</v>
      </c>
      <c r="Y9" s="59">
        <f>COUNTIF(Scores!X8:X21,"a")</f>
        <v>5</v>
      </c>
      <c r="Z9" s="59">
        <f>COUNTIF(Scores!Y8:Y21,"a")</f>
        <v>1</v>
      </c>
      <c r="AA9" s="59">
        <f>COUNTIF(Scores!Z8:Z21,"a")</f>
        <v>3</v>
      </c>
      <c r="AB9" s="59">
        <f>COUNTIF(Scores!AA8:AA21,"a")</f>
        <v>9</v>
      </c>
      <c r="AC9" s="59">
        <f>COUNTIF(Scores!AB8:AB21,"a")</f>
        <v>2</v>
      </c>
      <c r="AD9" s="59">
        <f>COUNTIF(Scores!AC8:AC21,"a")</f>
        <v>3</v>
      </c>
      <c r="AE9" s="59">
        <f>COUNTIF(Scores!AD8:AD21,"a")</f>
        <v>2</v>
      </c>
      <c r="AF9" s="59">
        <f>COUNTIF(Scores!AE8:AE21,"a")</f>
        <v>6</v>
      </c>
      <c r="AG9" s="59">
        <f>COUNTIF(Scores!AF8:AF21,"a")</f>
        <v>0</v>
      </c>
    </row>
    <row r="10" spans="1:34" ht="18.75">
      <c r="B10" s="59" t="s">
        <v>114</v>
      </c>
      <c r="C10" s="60" t="s">
        <v>53</v>
      </c>
      <c r="D10" s="59">
        <f>COUNTIF(Scores!C8:C21,"b")</f>
        <v>0</v>
      </c>
      <c r="E10" s="59">
        <f>COUNTIF(Scores!D8:D21,"b")</f>
        <v>0</v>
      </c>
      <c r="F10" s="59">
        <f>COUNTIF(Scores!E8:E21,"b")</f>
        <v>0</v>
      </c>
      <c r="G10" s="59">
        <f>COUNTIF(Scores!F8:F21,"b")</f>
        <v>0</v>
      </c>
      <c r="H10" s="59">
        <f>COUNTIF(Scores!G8:G21,"b")</f>
        <v>0</v>
      </c>
      <c r="I10" s="59">
        <f>COUNTIF(Scores!H8:H21,"b")</f>
        <v>7</v>
      </c>
      <c r="J10" s="59">
        <f>COUNTIF(Scores!I8:I21,"b")</f>
        <v>10</v>
      </c>
      <c r="K10" s="59">
        <f>COUNTIF(Scores!J8:J21,"b")</f>
        <v>0</v>
      </c>
      <c r="L10" s="59">
        <f>COUNTIF(Scores!K8:K21,"b")</f>
        <v>0</v>
      </c>
      <c r="M10" s="59">
        <f>COUNTIF(Scores!L8:L21,"b")</f>
        <v>0</v>
      </c>
      <c r="N10" s="59">
        <f>COUNTIF(Scores!M8:M21,"b")</f>
        <v>0</v>
      </c>
      <c r="O10" s="59">
        <f>COUNTIF(Scores!N8:N21,"b")</f>
        <v>0</v>
      </c>
      <c r="P10" s="59">
        <f>COUNTIF(Scores!O8:O21,"b")</f>
        <v>7</v>
      </c>
      <c r="Q10" s="59">
        <f>COUNTIF(Scores!P8:P21,"b")</f>
        <v>0</v>
      </c>
      <c r="R10" s="59">
        <f>COUNTIF(Scores!Q8:Q21,"b")</f>
        <v>0</v>
      </c>
      <c r="S10" s="59">
        <f>COUNTIF(Scores!R8:R21,"b")</f>
        <v>0</v>
      </c>
      <c r="T10" s="59">
        <f>COUNTIF(Scores!S8:S21,"b")</f>
        <v>0</v>
      </c>
      <c r="U10" s="59">
        <f>COUNTIF(Scores!T8:T21,"b")</f>
        <v>7</v>
      </c>
      <c r="V10" s="59">
        <f>COUNTIF(Scores!U8:U21,"b")</f>
        <v>0</v>
      </c>
      <c r="W10" s="59">
        <f>COUNTIF(Scores!V8:V21,"b")</f>
        <v>0</v>
      </c>
      <c r="X10" s="59">
        <f>COUNTIF(Scores!W8:W21,"b")</f>
        <v>0</v>
      </c>
      <c r="Y10" s="59">
        <f>COUNTIF(Scores!X8:X21,"b")</f>
        <v>0</v>
      </c>
      <c r="Z10" s="59">
        <f>COUNTIF(Scores!Y8:Y21,"b")</f>
        <v>0</v>
      </c>
      <c r="AA10" s="59">
        <f>COUNTIF(Scores!Z8:Z21,"b")</f>
        <v>0</v>
      </c>
      <c r="AB10" s="59">
        <f>COUNTIF(Scores!AA8:AA21,"b")</f>
        <v>2</v>
      </c>
      <c r="AC10" s="59">
        <f>COUNTIF(Scores!AB8:AB21,"b")</f>
        <v>6</v>
      </c>
      <c r="AD10" s="59">
        <f>COUNTIF(Scores!AC8:AC21,"b")</f>
        <v>7</v>
      </c>
      <c r="AE10" s="59">
        <f>COUNTIF(Scores!AD8:AD21,"b")</f>
        <v>0</v>
      </c>
      <c r="AF10" s="59">
        <f>COUNTIF(Scores!AE8:AE21,"b")</f>
        <v>1</v>
      </c>
      <c r="AG10" s="59">
        <f>COUNTIF(Scores!AF8:AF21,"b")</f>
        <v>3</v>
      </c>
    </row>
    <row r="11" spans="1:34" ht="18.75">
      <c r="B11" s="59" t="s">
        <v>114</v>
      </c>
      <c r="C11" s="60" t="s">
        <v>51</v>
      </c>
      <c r="D11" s="59">
        <f>COUNTIF(Scores!C8:C21,"c")</f>
        <v>0</v>
      </c>
      <c r="E11" s="59">
        <f>COUNTIF(Scores!D8:D21,"c")</f>
        <v>0</v>
      </c>
      <c r="F11" s="59">
        <f>COUNTIF(Scores!E8:E21,"c")</f>
        <v>5</v>
      </c>
      <c r="G11" s="59">
        <f>COUNTIF(Scores!F8:F21,"c")</f>
        <v>0</v>
      </c>
      <c r="H11" s="59">
        <f>COUNTIF(Scores!G8:G21,"c")</f>
        <v>0</v>
      </c>
      <c r="I11" s="59">
        <f>COUNTIF(Scores!H8:H21,"c")</f>
        <v>0</v>
      </c>
      <c r="J11" s="59">
        <f>COUNTIF(Scores!I8:I21,"c")</f>
        <v>0</v>
      </c>
      <c r="K11" s="59">
        <f>COUNTIF(Scores!J8:J21,"c")</f>
        <v>0</v>
      </c>
      <c r="L11" s="59">
        <f>COUNTIF(Scores!K8:K21,"c")</f>
        <v>0</v>
      </c>
      <c r="M11" s="59">
        <f>COUNTIF(Scores!L8:L21,"c")</f>
        <v>6</v>
      </c>
      <c r="N11" s="59">
        <f>COUNTIF(Scores!M8:M21,"c")</f>
        <v>0</v>
      </c>
      <c r="O11" s="59">
        <f>COUNTIF(Scores!N8:N21,"c")</f>
        <v>0</v>
      </c>
      <c r="P11" s="59">
        <f>COUNTIF(Scores!O8:O21,"c")</f>
        <v>0</v>
      </c>
      <c r="Q11" s="59">
        <f>COUNTIF(Scores!P8:P21,"c")</f>
        <v>0</v>
      </c>
      <c r="R11" s="59">
        <f>COUNTIF(Scores!Q8:Q21,"c")</f>
        <v>0</v>
      </c>
      <c r="S11" s="59">
        <f>COUNTIF(Scores!R8:R21,"c")</f>
        <v>0</v>
      </c>
      <c r="T11" s="59">
        <f>COUNTIF(Scores!S8:S21,"c")</f>
        <v>8</v>
      </c>
      <c r="U11" s="59">
        <f>COUNTIF(Scores!T8:T21,"c")</f>
        <v>0</v>
      </c>
      <c r="V11" s="59">
        <f>COUNTIF(Scores!U8:U21,"c")</f>
        <v>0</v>
      </c>
      <c r="W11" s="59">
        <f>COUNTIF(Scores!V8:V21,"c")</f>
        <v>9</v>
      </c>
      <c r="X11" s="59">
        <f>COUNTIF(Scores!W8:W21,"c")</f>
        <v>0</v>
      </c>
      <c r="Y11" s="59">
        <f>COUNTIF(Scores!X8:X21,"c")</f>
        <v>0</v>
      </c>
      <c r="Z11" s="59">
        <f>COUNTIF(Scores!Y8:Y21,"c")</f>
        <v>5</v>
      </c>
      <c r="AA11" s="59">
        <f>COUNTIF(Scores!Z8:Z21,"c")</f>
        <v>2</v>
      </c>
      <c r="AB11" s="59">
        <f>COUNTIF(Scores!AA8:AA21,"c")</f>
        <v>0</v>
      </c>
      <c r="AC11" s="59">
        <f>COUNTIF(Scores!AB8:AB21,"c")</f>
        <v>0</v>
      </c>
      <c r="AD11" s="59">
        <f>COUNTIF(Scores!AC8:AC21,"c")</f>
        <v>1</v>
      </c>
      <c r="AE11" s="59">
        <f>COUNTIF(Scores!AD8:AD21,"c")</f>
        <v>3</v>
      </c>
      <c r="AF11" s="59">
        <f>COUNTIF(Scores!AE8:AE21,"c")</f>
        <v>1</v>
      </c>
      <c r="AG11" s="59">
        <f>COUNTIF(Scores!AF8:AF21,"c")</f>
        <v>4</v>
      </c>
    </row>
    <row r="12" spans="1:34" ht="18.75">
      <c r="B12" s="59" t="s">
        <v>114</v>
      </c>
      <c r="C12" s="60" t="s">
        <v>52</v>
      </c>
      <c r="D12" s="59">
        <f>COUNTIF(Scores!C8:C21,"d")</f>
        <v>2</v>
      </c>
      <c r="E12" s="59">
        <f>COUNTIF(Scores!D8:D21,"d")</f>
        <v>2</v>
      </c>
      <c r="F12" s="59">
        <f>COUNTIF(Scores!E8:E21,"d")</f>
        <v>5</v>
      </c>
      <c r="G12" s="59">
        <f>COUNTIF(Scores!F8:F21,"d")</f>
        <v>8</v>
      </c>
      <c r="H12" s="59">
        <f>COUNTIF(Scores!G8:G21,"d")</f>
        <v>3</v>
      </c>
      <c r="I12" s="59">
        <f>COUNTIF(Scores!H8:H21,"d")</f>
        <v>7</v>
      </c>
      <c r="J12" s="59">
        <f>COUNTIF(Scores!I8:I21,"d")</f>
        <v>2</v>
      </c>
      <c r="K12" s="59">
        <f>COUNTIF(Scores!J8:J21,"d")</f>
        <v>1</v>
      </c>
      <c r="L12" s="59">
        <f>COUNTIF(Scores!K8:K21,"d")</f>
        <v>3</v>
      </c>
      <c r="M12" s="59">
        <f>COUNTIF(Scores!L8:L21,"d")</f>
        <v>6</v>
      </c>
      <c r="N12" s="59">
        <f>COUNTIF(Scores!M8:M21,"d")</f>
        <v>1</v>
      </c>
      <c r="O12" s="59">
        <f>COUNTIF(Scores!N8:N21,"d")</f>
        <v>12</v>
      </c>
      <c r="P12" s="59">
        <f>COUNTIF(Scores!O8:O21,"d")</f>
        <v>2</v>
      </c>
      <c r="Q12" s="59">
        <f>COUNTIF(Scores!P8:P21,"d")</f>
        <v>11</v>
      </c>
      <c r="R12" s="59">
        <f>COUNTIF(Scores!Q8:Q21,"d")</f>
        <v>3</v>
      </c>
      <c r="S12" s="59">
        <f>COUNTIF(Scores!R8:R21,"d")</f>
        <v>2</v>
      </c>
      <c r="T12" s="59">
        <f>COUNTIF(Scores!S8:S21,"d")</f>
        <v>2</v>
      </c>
      <c r="U12" s="59">
        <f>COUNTIF(Scores!T8:T21,"d")</f>
        <v>5</v>
      </c>
      <c r="V12" s="59">
        <f>COUNTIF(Scores!U8:U21,"d")</f>
        <v>11</v>
      </c>
      <c r="W12" s="59">
        <f>COUNTIF(Scores!V8:V21,"d")</f>
        <v>3</v>
      </c>
      <c r="X12" s="59">
        <f>COUNTIF(Scores!W8:W21,"d")</f>
        <v>2</v>
      </c>
      <c r="Y12" s="59">
        <f>COUNTIF(Scores!X8:X21,"d")</f>
        <v>4</v>
      </c>
      <c r="Z12" s="59">
        <f>COUNTIF(Scores!Y8:Y21,"d")</f>
        <v>5</v>
      </c>
      <c r="AA12" s="59">
        <f>COUNTIF(Scores!Z8:Z21,"d")</f>
        <v>6</v>
      </c>
      <c r="AB12" s="59">
        <f>COUNTIF(Scores!AA8:AA21,"d")</f>
        <v>2</v>
      </c>
      <c r="AC12" s="59">
        <f>COUNTIF(Scores!AB8:AB21,"d")</f>
        <v>6</v>
      </c>
      <c r="AD12" s="59">
        <f>COUNTIF(Scores!AC8:AC21,"d")</f>
        <v>1</v>
      </c>
      <c r="AE12" s="59">
        <f>COUNTIF(Scores!AD8:AD21,"d")</f>
        <v>0</v>
      </c>
      <c r="AF12" s="59">
        <f>COUNTIF(Scores!AE8:AE21,"d")</f>
        <v>2</v>
      </c>
      <c r="AG12" s="59">
        <f>COUNTIF(Scores!AF8:AF21,"d")</f>
        <v>6</v>
      </c>
    </row>
    <row r="13" spans="1:34" ht="18.75">
      <c r="B13" s="59" t="s">
        <v>114</v>
      </c>
      <c r="C13" s="60" t="s">
        <v>49</v>
      </c>
      <c r="D13" s="59">
        <f>COUNTIF(Scores!C8:C21,"e")</f>
        <v>12</v>
      </c>
      <c r="E13" s="59">
        <f>COUNTIF(Scores!D8:D21,"e")</f>
        <v>4</v>
      </c>
      <c r="F13" s="59">
        <f>COUNTIF(Scores!E8:E21,"e")</f>
        <v>3</v>
      </c>
      <c r="G13" s="59">
        <f>COUNTIF(Scores!F8:F21,"e")</f>
        <v>6</v>
      </c>
      <c r="H13" s="59">
        <f>COUNTIF(Scores!G8:G21,"e")</f>
        <v>2</v>
      </c>
      <c r="I13" s="59">
        <f>COUNTIF(Scores!H8:H21,"e")</f>
        <v>0</v>
      </c>
      <c r="J13" s="59">
        <f>COUNTIF(Scores!I8:I21,"e")</f>
        <v>2</v>
      </c>
      <c r="K13" s="59">
        <f>COUNTIF(Scores!J8:J21,"e")</f>
        <v>13</v>
      </c>
      <c r="L13" s="59">
        <f>COUNTIF(Scores!K8:K21,"e")</f>
        <v>4</v>
      </c>
      <c r="M13" s="59">
        <f>COUNTIF(Scores!L8:L21,"e")</f>
        <v>2</v>
      </c>
      <c r="N13" s="59">
        <f>COUNTIF(Scores!M8:M21,"e")</f>
        <v>13</v>
      </c>
      <c r="O13" s="59">
        <f>COUNTIF(Scores!N8:N21,"e")</f>
        <v>2</v>
      </c>
      <c r="P13" s="59">
        <f>COUNTIF(Scores!O8:O21,"e")</f>
        <v>5</v>
      </c>
      <c r="Q13" s="59">
        <f>COUNTIF(Scores!P8:P21,"e")</f>
        <v>3</v>
      </c>
      <c r="R13" s="59">
        <f>COUNTIF(Scores!Q8:Q21,"e")</f>
        <v>4</v>
      </c>
      <c r="S13" s="59">
        <f>COUNTIF(Scores!R8:R21,"e")</f>
        <v>12</v>
      </c>
      <c r="T13" s="59">
        <f>COUNTIF(Scores!S8:S21,"e")</f>
        <v>4</v>
      </c>
      <c r="U13" s="59">
        <f>COUNTIF(Scores!T8:T21,"e")</f>
        <v>2</v>
      </c>
      <c r="V13" s="59">
        <f>COUNTIF(Scores!U8:U21,"e")</f>
        <v>3</v>
      </c>
      <c r="W13" s="59">
        <f>COUNTIF(Scores!V8:V21,"e")</f>
        <v>2</v>
      </c>
      <c r="X13" s="59">
        <f>COUNTIF(Scores!W8:W21,"e")</f>
        <v>12</v>
      </c>
      <c r="Y13" s="59">
        <f>COUNTIF(Scores!X8:X21,"e")</f>
        <v>5</v>
      </c>
      <c r="Z13" s="59">
        <f>COUNTIF(Scores!Y8:Y21,"e")</f>
        <v>3</v>
      </c>
      <c r="AA13" s="59">
        <f>COUNTIF(Scores!Z8:Z21,"e")</f>
        <v>3</v>
      </c>
      <c r="AB13" s="59">
        <f>COUNTIF(Scores!AA8:AA21,"e")</f>
        <v>1</v>
      </c>
      <c r="AC13" s="59">
        <f>COUNTIF(Scores!AB8:AB21,"e")</f>
        <v>0</v>
      </c>
      <c r="AD13" s="59">
        <f>COUNTIF(Scores!AC8:AC21,"e")</f>
        <v>2</v>
      </c>
      <c r="AE13" s="59">
        <f>COUNTIF(Scores!AD8:AD21,"e")</f>
        <v>9</v>
      </c>
      <c r="AF13" s="59">
        <f>COUNTIF(Scores!AE8:AE21,"e")</f>
        <v>4</v>
      </c>
      <c r="AG13" s="59">
        <f>COUNTIF(Scores!AF8:AF21,"e")</f>
        <v>1</v>
      </c>
    </row>
    <row r="14" spans="1:34" ht="18.75">
      <c r="B14" s="53"/>
      <c r="C14" s="70"/>
      <c r="D14" s="71"/>
      <c r="E14" s="53"/>
      <c r="F14" s="53"/>
      <c r="G14" s="71"/>
      <c r="H14" s="71"/>
      <c r="I14" s="71"/>
      <c r="J14" s="53"/>
      <c r="K14" s="53"/>
      <c r="L14" s="53"/>
      <c r="M14" s="71"/>
      <c r="N14" s="71"/>
      <c r="O14" s="53"/>
      <c r="P14" s="53"/>
      <c r="Q14" s="53"/>
      <c r="R14" s="53"/>
      <c r="S14" s="53"/>
      <c r="T14" s="53"/>
      <c r="U14" s="53"/>
      <c r="V14" s="53"/>
      <c r="W14" s="53"/>
      <c r="X14" s="62"/>
    </row>
    <row r="15" spans="1:34" ht="27.75">
      <c r="B15" s="23" t="s">
        <v>115</v>
      </c>
      <c r="C15" s="7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62"/>
    </row>
    <row r="16" spans="1:34" ht="27.75" customHeight="1">
      <c r="B16" s="163" t="s">
        <v>38</v>
      </c>
      <c r="C16" s="163"/>
      <c r="D16" s="69">
        <v>1</v>
      </c>
      <c r="E16" s="69">
        <v>2</v>
      </c>
      <c r="F16" s="69">
        <v>3</v>
      </c>
      <c r="G16" s="69">
        <v>4</v>
      </c>
      <c r="H16" s="69">
        <v>5</v>
      </c>
      <c r="I16" s="69">
        <v>6</v>
      </c>
      <c r="J16" s="69">
        <v>7</v>
      </c>
      <c r="K16" s="69">
        <v>8</v>
      </c>
      <c r="L16" s="69">
        <v>9</v>
      </c>
      <c r="M16" s="69">
        <v>10</v>
      </c>
      <c r="N16" s="69">
        <v>11</v>
      </c>
      <c r="O16" s="69">
        <v>12</v>
      </c>
      <c r="P16" s="69">
        <v>13</v>
      </c>
      <c r="Q16" s="69">
        <v>14</v>
      </c>
      <c r="R16" s="69">
        <v>15</v>
      </c>
      <c r="S16" s="69">
        <v>16</v>
      </c>
      <c r="T16" s="69">
        <v>17</v>
      </c>
      <c r="U16" s="69">
        <v>18</v>
      </c>
      <c r="V16" s="69">
        <v>19</v>
      </c>
      <c r="W16" s="69">
        <v>20</v>
      </c>
      <c r="X16" s="69">
        <v>21</v>
      </c>
      <c r="Y16" s="69">
        <v>22</v>
      </c>
      <c r="Z16" s="69">
        <v>23</v>
      </c>
      <c r="AA16" s="69">
        <v>24</v>
      </c>
      <c r="AB16" s="69">
        <v>25</v>
      </c>
      <c r="AC16" s="69">
        <v>26</v>
      </c>
      <c r="AD16" s="69">
        <v>27</v>
      </c>
      <c r="AE16" s="69">
        <v>28</v>
      </c>
      <c r="AF16" s="69">
        <v>29</v>
      </c>
      <c r="AG16" s="69">
        <v>30</v>
      </c>
      <c r="AH16" s="57" t="s">
        <v>55</v>
      </c>
    </row>
    <row r="17" spans="2:34" ht="18.75">
      <c r="B17" s="164" t="s">
        <v>116</v>
      </c>
      <c r="C17" s="165"/>
      <c r="D17" s="56">
        <f>COUNTIF(Scores!C22:C57,Scores!C$7)</f>
        <v>24</v>
      </c>
      <c r="E17" s="56">
        <f>COUNTIF(Scores!D22:D57,Scores!D$7)</f>
        <v>13</v>
      </c>
      <c r="F17" s="56">
        <f>COUNTIF(Scores!E22:E57,Scores!E$7)</f>
        <v>7</v>
      </c>
      <c r="G17" s="56">
        <f>COUNTIF(Scores!F22:F57,Scores!F$7)</f>
        <v>18</v>
      </c>
      <c r="H17" s="56">
        <f>COUNTIF(Scores!G22:G57,Scores!G$7)</f>
        <v>13</v>
      </c>
      <c r="I17" s="56">
        <f>COUNTIF(Scores!H22:H57,Scores!H$7)</f>
        <v>16</v>
      </c>
      <c r="J17" s="56">
        <f>COUNTIF(Scores!I22:I57,Scores!I$7)</f>
        <v>12</v>
      </c>
      <c r="K17" s="56">
        <f>COUNTIF(Scores!J22:J57,Scores!J$7)</f>
        <v>26</v>
      </c>
      <c r="L17" s="56">
        <f>COUNTIF(Scores!K22:K57,Scores!K$7)</f>
        <v>16</v>
      </c>
      <c r="M17" s="56">
        <f>COUNTIF(Scores!L22:L57,Scores!L$7)</f>
        <v>14</v>
      </c>
      <c r="N17" s="56">
        <f>COUNTIF(Scores!M22:M57,Scores!M$7)</f>
        <v>14</v>
      </c>
      <c r="O17" s="56">
        <f>COUNTIF(Scores!N22:N57,Scores!N$7)</f>
        <v>18</v>
      </c>
      <c r="P17" s="56">
        <f>COUNTIF(Scores!O22:O57,Scores!O$7)</f>
        <v>16</v>
      </c>
      <c r="Q17" s="56">
        <f>COUNTIF(Scores!P22:P57,Scores!P$7)</f>
        <v>18</v>
      </c>
      <c r="R17" s="56">
        <f>COUNTIF(Scores!Q22:Q57,Scores!Q$7)</f>
        <v>12</v>
      </c>
      <c r="S17" s="56">
        <f>COUNTIF(Scores!R22:R57,Scores!R$7)</f>
        <v>16</v>
      </c>
      <c r="T17" s="56">
        <f>COUNTIF(Scores!S22:S57,Scores!S$7)</f>
        <v>6</v>
      </c>
      <c r="U17" s="56">
        <f>COUNTIF(Scores!T22:T57,Scores!T$7)</f>
        <v>10</v>
      </c>
      <c r="V17" s="56">
        <f>COUNTIF(Scores!U22:U57,Scores!U$7)</f>
        <v>20</v>
      </c>
      <c r="W17" s="56">
        <f>COUNTIF(Scores!V22:V57,Scores!V$7)</f>
        <v>4</v>
      </c>
      <c r="X17" s="56">
        <f>COUNTIF(Scores!W22:W57,Scores!W$7)</f>
        <v>24</v>
      </c>
      <c r="Y17" s="56">
        <f>COUNTIF(Scores!X22:X57,Scores!X$7)</f>
        <v>18</v>
      </c>
      <c r="Z17" s="56">
        <f>COUNTIF(Scores!Y22:Y57,Scores!Y$7)</f>
        <v>7</v>
      </c>
      <c r="AA17" s="56">
        <f>COUNTIF(Scores!Z22:Z57,Scores!Z$7)</f>
        <v>14</v>
      </c>
      <c r="AB17" s="56">
        <f>COUNTIF(Scores!AA22:AA57,Scores!AA$7)</f>
        <v>13</v>
      </c>
      <c r="AC17" s="56">
        <f>COUNTIF(Scores!AB22:AB57,Scores!AB$7)</f>
        <v>14</v>
      </c>
      <c r="AD17" s="56">
        <f>COUNTIF(Scores!AC22:AC57,Scores!AC$7)</f>
        <v>12</v>
      </c>
      <c r="AE17" s="56">
        <f>COUNTIF(Scores!AD22:AD57,Scores!AD$7)</f>
        <v>19</v>
      </c>
      <c r="AF17" s="56">
        <f>COUNTIF(Scores!AE22:AE57,Scores!AE$7)</f>
        <v>14</v>
      </c>
      <c r="AG17" s="56">
        <f>COUNTIF(Scores!AF22:AF57,Scores!AF$7)</f>
        <v>6</v>
      </c>
      <c r="AH17" s="82">
        <f>AVERAGE(D17:AG17)</f>
        <v>14.466666666666667</v>
      </c>
    </row>
    <row r="18" spans="2:34" ht="18.75">
      <c r="B18" s="59" t="s">
        <v>114</v>
      </c>
      <c r="C18" s="57" t="s">
        <v>50</v>
      </c>
      <c r="D18" s="50">
        <f>COUNTIF(Scores!C19:C57,"a")</f>
        <v>0</v>
      </c>
      <c r="E18" s="50">
        <f>COUNTIF(Scores!D19:D57,"a")</f>
        <v>15</v>
      </c>
      <c r="F18" s="50">
        <f>COUNTIF(Scores!E19:E57,"a")</f>
        <v>3</v>
      </c>
      <c r="G18" s="50">
        <f>COUNTIF(Scores!F19:F57,"a")</f>
        <v>0</v>
      </c>
      <c r="H18" s="50">
        <f>COUNTIF(Scores!G19:G57,"a")</f>
        <v>15</v>
      </c>
      <c r="I18" s="50">
        <f>COUNTIF(Scores!H19:H57,"a")</f>
        <v>0</v>
      </c>
      <c r="J18" s="50">
        <f>COUNTIF(Scores!I19:I57,"a")</f>
        <v>0</v>
      </c>
      <c r="K18" s="50">
        <f>COUNTIF(Scores!J19:J57,"a")</f>
        <v>0</v>
      </c>
      <c r="L18" s="50">
        <f>COUNTIF(Scores!K19:K57,"a")</f>
        <v>17</v>
      </c>
      <c r="M18" s="50">
        <f>COUNTIF(Scores!L19:L57,"a")</f>
        <v>0</v>
      </c>
      <c r="N18" s="50">
        <f>COUNTIF(Scores!M19:M57,"a")</f>
        <v>0</v>
      </c>
      <c r="O18" s="50">
        <f>COUNTIF(Scores!N19:N57,"a")</f>
        <v>0</v>
      </c>
      <c r="P18" s="50">
        <f>COUNTIF(Scores!O19:O57,"a")</f>
        <v>0</v>
      </c>
      <c r="Q18" s="50">
        <f>COUNTIF(Scores!P19:P57,"a")</f>
        <v>0</v>
      </c>
      <c r="R18" s="50">
        <f>COUNTIF(Scores!Q19:Q57,"a")</f>
        <v>13</v>
      </c>
      <c r="S18" s="50">
        <f>COUNTIF(Scores!R19:R57,"a")</f>
        <v>0</v>
      </c>
      <c r="T18" s="50">
        <f>COUNTIF(Scores!S19:S57,"a")</f>
        <v>0</v>
      </c>
      <c r="U18" s="50">
        <f>COUNTIF(Scores!T19:T57,"a")</f>
        <v>0</v>
      </c>
      <c r="V18" s="50">
        <f>COUNTIF(Scores!U19:U57,"a")</f>
        <v>0</v>
      </c>
      <c r="W18" s="50">
        <f>COUNTIF(Scores!V19:V57,"a")</f>
        <v>0</v>
      </c>
      <c r="X18" s="50">
        <f>COUNTIF(Scores!W19:W57,"a")</f>
        <v>0</v>
      </c>
      <c r="Y18" s="50">
        <f>COUNTIF(Scores!X19:X57,"a")</f>
        <v>20</v>
      </c>
      <c r="Z18" s="50">
        <f>COUNTIF(Scores!Y19:Y57,"a")</f>
        <v>3</v>
      </c>
      <c r="AA18" s="50">
        <f>COUNTIF(Scores!Z19:Z57,"a")</f>
        <v>9</v>
      </c>
      <c r="AB18" s="50">
        <f>COUNTIF(Scores!AA19:AA57,"a")</f>
        <v>15</v>
      </c>
      <c r="AC18" s="50">
        <f>COUNTIF(Scores!AB19:AB57,"a")</f>
        <v>6</v>
      </c>
      <c r="AD18" s="50">
        <f>COUNTIF(Scores!AC19:AC57,"a")</f>
        <v>0</v>
      </c>
      <c r="AE18" s="50">
        <f>COUNTIF(Scores!AD19:AD57,"a")</f>
        <v>8</v>
      </c>
      <c r="AF18" s="50">
        <f>COUNTIF(Scores!AE19:AE57,"a")</f>
        <v>15</v>
      </c>
      <c r="AG18" s="50">
        <f>COUNTIF(Scores!AF19:AF57,"a")</f>
        <v>7</v>
      </c>
    </row>
    <row r="19" spans="2:34" ht="18.75">
      <c r="B19" s="59" t="s">
        <v>114</v>
      </c>
      <c r="C19" s="57" t="s">
        <v>53</v>
      </c>
      <c r="D19" s="50">
        <f>COUNTIF(Scores!C22:C57,"b")</f>
        <v>0</v>
      </c>
      <c r="E19" s="50">
        <f>COUNTIF(Scores!D22:D57,"b")</f>
        <v>0</v>
      </c>
      <c r="F19" s="50">
        <f>COUNTIF(Scores!E22:E57,"b")</f>
        <v>0</v>
      </c>
      <c r="G19" s="50">
        <f>COUNTIF(Scores!F22:F57,"b")</f>
        <v>0</v>
      </c>
      <c r="H19" s="50">
        <f>COUNTIF(Scores!G22:G57,"b")</f>
        <v>0</v>
      </c>
      <c r="I19" s="50">
        <f>COUNTIF(Scores!H22:H57,"b")</f>
        <v>16</v>
      </c>
      <c r="J19" s="50">
        <f>COUNTIF(Scores!I22:I57,"b")</f>
        <v>12</v>
      </c>
      <c r="K19" s="50">
        <f>COUNTIF(Scores!J22:J57,"b")</f>
        <v>0</v>
      </c>
      <c r="L19" s="50">
        <f>COUNTIF(Scores!K22:K57,"b")</f>
        <v>0</v>
      </c>
      <c r="M19" s="50">
        <f>COUNTIF(Scores!L22:L57,"b")</f>
        <v>0</v>
      </c>
      <c r="N19" s="50">
        <f>COUNTIF(Scores!M22:M57,"b")</f>
        <v>0</v>
      </c>
      <c r="O19" s="50">
        <f>COUNTIF(Scores!N22:N57,"b")</f>
        <v>0</v>
      </c>
      <c r="P19" s="50">
        <f>COUNTIF(Scores!O22:O57,"b")</f>
        <v>16</v>
      </c>
      <c r="Q19" s="50">
        <f>COUNTIF(Scores!P22:P57,"b")</f>
        <v>0</v>
      </c>
      <c r="R19" s="50">
        <f>COUNTIF(Scores!Q22:Q57,"b")</f>
        <v>0</v>
      </c>
      <c r="S19" s="50">
        <f>COUNTIF(Scores!R22:R57,"b")</f>
        <v>0</v>
      </c>
      <c r="T19" s="50">
        <f>COUNTIF(Scores!S22:S57,"b")</f>
        <v>0</v>
      </c>
      <c r="U19" s="50">
        <f>COUNTIF(Scores!T22:T57,"b")</f>
        <v>10</v>
      </c>
      <c r="V19" s="50">
        <f>COUNTIF(Scores!U22:U57,"b")</f>
        <v>0</v>
      </c>
      <c r="W19" s="50">
        <f>COUNTIF(Scores!V22:V57,"b")</f>
        <v>0</v>
      </c>
      <c r="X19" s="50">
        <f>COUNTIF(Scores!W22:W57,"b")</f>
        <v>0</v>
      </c>
      <c r="Y19" s="50">
        <f>COUNTIF(Scores!X22:X57,"b")</f>
        <v>0</v>
      </c>
      <c r="Z19" s="50">
        <f>COUNTIF(Scores!Y22:Y57,"b")</f>
        <v>0</v>
      </c>
      <c r="AA19" s="50">
        <f>COUNTIF(Scores!Z22:Z57,"b")</f>
        <v>5</v>
      </c>
      <c r="AB19" s="50">
        <f>COUNTIF(Scores!AA22:AA57,"b")</f>
        <v>3</v>
      </c>
      <c r="AC19" s="50">
        <f>COUNTIF(Scores!AB22:AB57,"b")</f>
        <v>14</v>
      </c>
      <c r="AD19" s="50">
        <f>COUNTIF(Scores!AC22:AC57,"b")</f>
        <v>12</v>
      </c>
      <c r="AE19" s="50">
        <f>COUNTIF(Scores!AD22:AD57,"b")</f>
        <v>2</v>
      </c>
      <c r="AF19" s="50">
        <f>COUNTIF(Scores!AE22:AE57,"b")</f>
        <v>4</v>
      </c>
      <c r="AG19" s="50">
        <f>COUNTIF(Scores!AF22:AF57,"b")</f>
        <v>5</v>
      </c>
    </row>
    <row r="20" spans="2:34" ht="18.75">
      <c r="B20" s="59" t="s">
        <v>114</v>
      </c>
      <c r="C20" s="57" t="s">
        <v>51</v>
      </c>
      <c r="D20" s="50">
        <f>COUNTIF(Scores!C22:C57,"c")</f>
        <v>0</v>
      </c>
      <c r="E20" s="50">
        <f>COUNTIF(Scores!D22:D57,"c")</f>
        <v>0</v>
      </c>
      <c r="F20" s="50">
        <f>COUNTIF(Scores!E22:E57,"c")</f>
        <v>7</v>
      </c>
      <c r="G20" s="50">
        <f>COUNTIF(Scores!F22:F57,"c")</f>
        <v>0</v>
      </c>
      <c r="H20" s="50">
        <f>COUNTIF(Scores!G22:G57,"c")</f>
        <v>0</v>
      </c>
      <c r="I20" s="50">
        <f>COUNTIF(Scores!H22:H57,"c")</f>
        <v>0</v>
      </c>
      <c r="J20" s="50">
        <f>COUNTIF(Scores!I22:I57,"c")</f>
        <v>0</v>
      </c>
      <c r="K20" s="50">
        <f>COUNTIF(Scores!J22:J57,"c")</f>
        <v>0</v>
      </c>
      <c r="L20" s="50">
        <f>COUNTIF(Scores!K22:K57,"c")</f>
        <v>0</v>
      </c>
      <c r="M20" s="50">
        <f>COUNTIF(Scores!L22:L57,"c")</f>
        <v>14</v>
      </c>
      <c r="N20" s="50">
        <f>COUNTIF(Scores!M22:M57,"c")</f>
        <v>0</v>
      </c>
      <c r="O20" s="50">
        <f>COUNTIF(Scores!N22:N57,"c")</f>
        <v>0</v>
      </c>
      <c r="P20" s="50">
        <f>COUNTIF(Scores!O22:O57,"c")</f>
        <v>0</v>
      </c>
      <c r="Q20" s="50">
        <f>COUNTIF(Scores!P22:P57,"c")</f>
        <v>0</v>
      </c>
      <c r="R20" s="50">
        <f>COUNTIF(Scores!Q22:Q57,"c")</f>
        <v>0</v>
      </c>
      <c r="S20" s="50">
        <f>COUNTIF(Scores!R22:R57,"c")</f>
        <v>0</v>
      </c>
      <c r="T20" s="50">
        <f>COUNTIF(Scores!S22:S57,"c")</f>
        <v>6</v>
      </c>
      <c r="U20" s="50">
        <f>COUNTIF(Scores!T22:T57,"c")</f>
        <v>0</v>
      </c>
      <c r="V20" s="50">
        <f>COUNTIF(Scores!U22:U57,"c")</f>
        <v>0</v>
      </c>
      <c r="W20" s="50">
        <f>COUNTIF(Scores!V22:V57,"c")</f>
        <v>4</v>
      </c>
      <c r="X20" s="50">
        <f>COUNTIF(Scores!W22:W57,"c")</f>
        <v>0</v>
      </c>
      <c r="Y20" s="50">
        <f>COUNTIF(Scores!X22:X57,"c")</f>
        <v>0</v>
      </c>
      <c r="Z20" s="50">
        <f>COUNTIF(Scores!Y22:Y57,"c")</f>
        <v>7</v>
      </c>
      <c r="AA20" s="50">
        <f>COUNTIF(Scores!Z22:Z57,"c")</f>
        <v>2</v>
      </c>
      <c r="AB20" s="50">
        <f>COUNTIF(Scores!AA22:AA57,"c")</f>
        <v>4</v>
      </c>
      <c r="AC20" s="50">
        <f>COUNTIF(Scores!AB22:AB57,"c")</f>
        <v>0</v>
      </c>
      <c r="AD20" s="50">
        <f>COUNTIF(Scores!AC22:AC57,"c")</f>
        <v>5</v>
      </c>
      <c r="AE20" s="50">
        <f>COUNTIF(Scores!AD22:AD57,"c")</f>
        <v>2</v>
      </c>
      <c r="AF20" s="50">
        <f>COUNTIF(Scores!AE22:AE57,"c")</f>
        <v>5</v>
      </c>
      <c r="AG20" s="50">
        <f>COUNTIF(Scores!AF22:AF57,"c")</f>
        <v>6</v>
      </c>
    </row>
    <row r="21" spans="2:34" ht="18.75">
      <c r="B21" s="59" t="s">
        <v>114</v>
      </c>
      <c r="C21" s="57" t="s">
        <v>52</v>
      </c>
      <c r="D21" s="50">
        <f>COUNTIF(Scores!C22:C57,"d")</f>
        <v>12</v>
      </c>
      <c r="E21" s="50">
        <f>COUNTIF(Scores!D22:D57,"d")</f>
        <v>8</v>
      </c>
      <c r="F21" s="50">
        <f>COUNTIF(Scores!E22:E57,"d")</f>
        <v>16</v>
      </c>
      <c r="G21" s="50">
        <f>COUNTIF(Scores!F22:F57,"d")</f>
        <v>18</v>
      </c>
      <c r="H21" s="50">
        <f>COUNTIF(Scores!G22:G57,"d")</f>
        <v>5</v>
      </c>
      <c r="I21" s="50">
        <f>COUNTIF(Scores!H22:H57,"d")</f>
        <v>11</v>
      </c>
      <c r="J21" s="50">
        <f>COUNTIF(Scores!I22:I57,"d")</f>
        <v>10</v>
      </c>
      <c r="K21" s="50">
        <f>COUNTIF(Scores!J22:J57,"d")</f>
        <v>10</v>
      </c>
      <c r="L21" s="50">
        <f>COUNTIF(Scores!K22:K57,"d")</f>
        <v>10</v>
      </c>
      <c r="M21" s="50">
        <f>COUNTIF(Scores!L22:L57,"d")</f>
        <v>8</v>
      </c>
      <c r="N21" s="50">
        <f>COUNTIF(Scores!M22:M57,"d")</f>
        <v>22</v>
      </c>
      <c r="O21" s="50">
        <f>COUNTIF(Scores!N22:N57,"d")</f>
        <v>18</v>
      </c>
      <c r="P21" s="50">
        <f>COUNTIF(Scores!O22:O57,"d")</f>
        <v>8</v>
      </c>
      <c r="Q21" s="50">
        <f>COUNTIF(Scores!P22:P57,"d")</f>
        <v>18</v>
      </c>
      <c r="R21" s="50">
        <f>COUNTIF(Scores!Q22:Q57,"d")</f>
        <v>10</v>
      </c>
      <c r="S21" s="50">
        <f>COUNTIF(Scores!R22:R57,"d")</f>
        <v>20</v>
      </c>
      <c r="T21" s="50">
        <f>COUNTIF(Scores!S22:S57,"d")</f>
        <v>11</v>
      </c>
      <c r="U21" s="50">
        <f>COUNTIF(Scores!T22:T57,"d")</f>
        <v>10</v>
      </c>
      <c r="V21" s="50">
        <f>COUNTIF(Scores!U22:U57,"d")</f>
        <v>20</v>
      </c>
      <c r="W21" s="50">
        <f>COUNTIF(Scores!V22:V57,"d")</f>
        <v>11</v>
      </c>
      <c r="X21" s="50">
        <f>COUNTIF(Scores!W22:W57,"d")</f>
        <v>12</v>
      </c>
      <c r="Y21" s="50">
        <f>COUNTIF(Scores!X22:X57,"d")</f>
        <v>5</v>
      </c>
      <c r="Z21" s="50">
        <f>COUNTIF(Scores!Y22:Y57,"d")</f>
        <v>16</v>
      </c>
      <c r="AA21" s="50">
        <f>COUNTIF(Scores!Z22:Z57,"d")</f>
        <v>14</v>
      </c>
      <c r="AB21" s="50">
        <f>COUNTIF(Scores!AA22:AA57,"d")</f>
        <v>4</v>
      </c>
      <c r="AC21" s="50">
        <f>COUNTIF(Scores!AB22:AB57,"d")</f>
        <v>8</v>
      </c>
      <c r="AD21" s="50">
        <f>COUNTIF(Scores!AC22:AC57,"d")</f>
        <v>10</v>
      </c>
      <c r="AE21" s="50">
        <f>COUNTIF(Scores!AD22:AD57,"d")</f>
        <v>5</v>
      </c>
      <c r="AF21" s="50">
        <f>COUNTIF(Scores!AE22:AE57,"d")</f>
        <v>4</v>
      </c>
      <c r="AG21" s="50">
        <f>COUNTIF(Scores!AF22:AF57,"d")</f>
        <v>8</v>
      </c>
    </row>
    <row r="22" spans="2:34" ht="18.75">
      <c r="B22" s="59" t="s">
        <v>114</v>
      </c>
      <c r="C22" s="57" t="s">
        <v>49</v>
      </c>
      <c r="D22" s="50">
        <f>COUNTIF(Scores!C22:C57,"e")</f>
        <v>24</v>
      </c>
      <c r="E22" s="50">
        <f>COUNTIF(Scores!D22:D57,"e")</f>
        <v>15</v>
      </c>
      <c r="F22" s="50">
        <f>COUNTIF(Scores!E22:E57,"e")</f>
        <v>10</v>
      </c>
      <c r="G22" s="50">
        <f>COUNTIF(Scores!F22:F57,"e")</f>
        <v>18</v>
      </c>
      <c r="H22" s="50">
        <f>COUNTIF(Scores!G22:G57,"e")</f>
        <v>18</v>
      </c>
      <c r="I22" s="50">
        <f>COUNTIF(Scores!H22:H57,"e")</f>
        <v>9</v>
      </c>
      <c r="J22" s="50">
        <f>COUNTIF(Scores!I22:I57,"e")</f>
        <v>14</v>
      </c>
      <c r="K22" s="50">
        <f>COUNTIF(Scores!J22:J57,"e")</f>
        <v>26</v>
      </c>
      <c r="L22" s="50">
        <f>COUNTIF(Scores!K22:K57,"e")</f>
        <v>10</v>
      </c>
      <c r="M22" s="50">
        <f>COUNTIF(Scores!L22:L57,"e")</f>
        <v>14</v>
      </c>
      <c r="N22" s="50">
        <f>COUNTIF(Scores!M22:M57,"e")</f>
        <v>14</v>
      </c>
      <c r="O22" s="50">
        <f>COUNTIF(Scores!N22:N57,"e")</f>
        <v>18</v>
      </c>
      <c r="P22" s="50">
        <f>COUNTIF(Scores!O22:O57,"e")</f>
        <v>12</v>
      </c>
      <c r="Q22" s="50">
        <f>COUNTIF(Scores!P22:P57,"e")</f>
        <v>18</v>
      </c>
      <c r="R22" s="50">
        <f>COUNTIF(Scores!Q22:Q57,"e")</f>
        <v>14</v>
      </c>
      <c r="S22" s="50">
        <f>COUNTIF(Scores!R22:R57,"e")</f>
        <v>16</v>
      </c>
      <c r="T22" s="50">
        <f>COUNTIF(Scores!S22:S57,"e")</f>
        <v>19</v>
      </c>
      <c r="U22" s="50">
        <f>COUNTIF(Scores!T22:T57,"e")</f>
        <v>16</v>
      </c>
      <c r="V22" s="50">
        <f>COUNTIF(Scores!U22:U57,"e")</f>
        <v>16</v>
      </c>
      <c r="W22" s="50">
        <f>COUNTIF(Scores!V22:V57,"e")</f>
        <v>21</v>
      </c>
      <c r="X22" s="50">
        <f>COUNTIF(Scores!W22:W57,"e")</f>
        <v>24</v>
      </c>
      <c r="Y22" s="50">
        <f>COUNTIF(Scores!X22:X57,"e")</f>
        <v>13</v>
      </c>
      <c r="Z22" s="50">
        <f>COUNTIF(Scores!Y22:Y57,"e")</f>
        <v>10</v>
      </c>
      <c r="AA22" s="50">
        <f>COUNTIF(Scores!Z22:Z57,"e")</f>
        <v>8</v>
      </c>
      <c r="AB22" s="50">
        <f>COUNTIF(Scores!AA22:AA57,"e")</f>
        <v>12</v>
      </c>
      <c r="AC22" s="50">
        <f>COUNTIF(Scores!AB22:AB57,"e")</f>
        <v>8</v>
      </c>
      <c r="AD22" s="50">
        <f>COUNTIF(Scores!AC22:AC57,"e")</f>
        <v>9</v>
      </c>
      <c r="AE22" s="50">
        <f>COUNTIF(Scores!AD22:AD57,"e")</f>
        <v>19</v>
      </c>
      <c r="AF22" s="50">
        <f>COUNTIF(Scores!AE22:AE57,"e")</f>
        <v>9</v>
      </c>
      <c r="AG22" s="50">
        <f>COUNTIF(Scores!AF22:AF57,"e")</f>
        <v>10</v>
      </c>
    </row>
  </sheetData>
  <mergeCells count="8">
    <mergeCell ref="G1:R1"/>
    <mergeCell ref="B7:C7"/>
    <mergeCell ref="B17:C17"/>
    <mergeCell ref="B8:C8"/>
    <mergeCell ref="B16:C16"/>
    <mergeCell ref="C2:D2"/>
    <mergeCell ref="C3:D3"/>
    <mergeCell ref="A4:W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0985-046B-4A03-BA2F-4A8272C64336}">
  <dimension ref="A1:AJ17"/>
  <sheetViews>
    <sheetView topLeftCell="C1" zoomScale="130" zoomScaleNormal="130" workbookViewId="0">
      <pane ySplit="1" topLeftCell="A11" activePane="bottomLeft" state="frozen"/>
      <selection pane="bottomLeft" activeCell="P13" sqref="P13"/>
    </sheetView>
  </sheetViews>
  <sheetFormatPr defaultRowHeight="15"/>
  <cols>
    <col min="2" max="2" width="9.7109375" bestFit="1" customWidth="1"/>
  </cols>
  <sheetData>
    <row r="1" spans="1:36" ht="31.5">
      <c r="I1" s="94" t="s">
        <v>117</v>
      </c>
      <c r="J1" s="93"/>
      <c r="K1" s="93"/>
      <c r="L1" s="93"/>
      <c r="M1" s="93"/>
    </row>
    <row r="2" spans="1:36" ht="27.75">
      <c r="B2" s="177" t="s">
        <v>118</v>
      </c>
      <c r="C2" s="177"/>
      <c r="D2" s="86">
        <f>Scores!C6</f>
        <v>1</v>
      </c>
      <c r="E2" s="86">
        <f>Scores!D6</f>
        <v>2</v>
      </c>
      <c r="F2" s="86">
        <f>Scores!E6</f>
        <v>3</v>
      </c>
      <c r="G2" s="86">
        <f>Scores!F6</f>
        <v>4</v>
      </c>
      <c r="H2" s="86">
        <f>Scores!G6</f>
        <v>5</v>
      </c>
      <c r="I2" s="86">
        <f>Scores!H6</f>
        <v>6</v>
      </c>
      <c r="J2" s="86">
        <f>Scores!I6</f>
        <v>7</v>
      </c>
      <c r="K2" s="86">
        <f>Scores!J6</f>
        <v>8</v>
      </c>
      <c r="L2" s="86">
        <f>Scores!K6</f>
        <v>9</v>
      </c>
      <c r="M2" s="86">
        <f>Scores!L6</f>
        <v>10</v>
      </c>
      <c r="N2" s="86">
        <f>Scores!M6</f>
        <v>11</v>
      </c>
      <c r="O2" s="86">
        <f>Scores!N6</f>
        <v>12</v>
      </c>
      <c r="P2" s="86">
        <f>Scores!O6</f>
        <v>13</v>
      </c>
      <c r="Q2" s="86">
        <f>Scores!P6</f>
        <v>14</v>
      </c>
      <c r="R2" s="86">
        <f>Scores!Q6</f>
        <v>15</v>
      </c>
      <c r="S2" s="86">
        <f>Scores!R6</f>
        <v>16</v>
      </c>
      <c r="T2" s="86">
        <f>Scores!S6</f>
        <v>17</v>
      </c>
      <c r="U2" s="86">
        <f>Scores!T6</f>
        <v>18</v>
      </c>
      <c r="V2" s="86">
        <f>Scores!U6</f>
        <v>19</v>
      </c>
      <c r="W2" s="86">
        <f>Scores!V6</f>
        <v>20</v>
      </c>
      <c r="X2" s="86">
        <f>Scores!W6</f>
        <v>21</v>
      </c>
      <c r="Y2" s="86">
        <f>Scores!X6</f>
        <v>22</v>
      </c>
      <c r="Z2" s="86">
        <f>Scores!Y6</f>
        <v>23</v>
      </c>
      <c r="AA2" s="86">
        <f>Scores!Z6</f>
        <v>24</v>
      </c>
      <c r="AB2" s="86">
        <f>Scores!AA6</f>
        <v>25</v>
      </c>
      <c r="AC2" s="86">
        <f>Scores!AB6</f>
        <v>26</v>
      </c>
      <c r="AD2" s="86">
        <f>Scores!AC6</f>
        <v>27</v>
      </c>
      <c r="AE2" s="86">
        <f>Scores!AD6</f>
        <v>28</v>
      </c>
      <c r="AF2" s="86">
        <f>Scores!AE6</f>
        <v>29</v>
      </c>
      <c r="AG2" s="86">
        <f>Scores!AF6</f>
        <v>30</v>
      </c>
      <c r="AJ2" s="11"/>
    </row>
    <row r="3" spans="1:36" ht="27.75">
      <c r="B3" s="178" t="s">
        <v>119</v>
      </c>
      <c r="C3" s="179"/>
      <c r="D3" s="82">
        <f>('ค่าคะแนนสูง-ต่ำ'!AH8+'ค่าคะแนนสูง-ต่ำ'!AH17)/(Scores!$L$4+Scores!$L$4)</f>
        <v>0.22833333333333336</v>
      </c>
      <c r="E3" s="82">
        <f>('ค่าคะแนนสูง-ต่ำ'!AI8+'ค่าคะแนนสูง-ต่ำ'!AI17)/(Scores!$L$4+Scores!$L$4)</f>
        <v>0</v>
      </c>
      <c r="F3" s="82">
        <f>('ค่าคะแนนสูง-ต่ำ'!AJ8+'ค่าคะแนนสูง-ต่ำ'!AJ17)/(Scores!$L$4+Scores!$L$4)</f>
        <v>0</v>
      </c>
      <c r="G3" s="82">
        <f>('ค่าคะแนนสูง-ต่ำ'!AK8+'ค่าคะแนนสูง-ต่ำ'!AK17)/(Scores!$L$4+Scores!$L$4)</f>
        <v>0</v>
      </c>
      <c r="H3" s="82">
        <f>('ค่าคะแนนสูง-ต่ำ'!AL8+'ค่าคะแนนสูง-ต่ำ'!AL17)/(Scores!$L$4+Scores!$L$4)</f>
        <v>0</v>
      </c>
      <c r="I3" s="82">
        <f>('ค่าคะแนนสูง-ต่ำ'!AM8+'ค่าคะแนนสูง-ต่ำ'!AM17)/(Scores!$L$4+Scores!$L$4)</f>
        <v>0</v>
      </c>
      <c r="J3" s="82">
        <f>('ค่าคะแนนสูง-ต่ำ'!AN8+'ค่าคะแนนสูง-ต่ำ'!AN17)/(Scores!$L$4+Scores!$L$4)</f>
        <v>0</v>
      </c>
      <c r="K3" s="82">
        <f>('ค่าคะแนนสูง-ต่ำ'!AO8+'ค่าคะแนนสูง-ต่ำ'!AO17)/(Scores!$L$4+Scores!$L$4)</f>
        <v>0</v>
      </c>
      <c r="L3" s="82">
        <f>('ค่าคะแนนสูง-ต่ำ'!AP8+'ค่าคะแนนสูง-ต่ำ'!AP17)/(Scores!$L$4+Scores!$L$4)</f>
        <v>0</v>
      </c>
      <c r="M3" s="82">
        <f>('ค่าคะแนนสูง-ต่ำ'!AQ8+'ค่าคะแนนสูง-ต่ำ'!AQ17)/(Scores!$L$4+Scores!$L$4)</f>
        <v>0</v>
      </c>
      <c r="N3" s="82">
        <f>('ค่าคะแนนสูง-ต่ำ'!AR8+'ค่าคะแนนสูง-ต่ำ'!AR17)/(Scores!$L$4+Scores!$L$4)</f>
        <v>0</v>
      </c>
      <c r="O3" s="82">
        <f>('ค่าคะแนนสูง-ต่ำ'!AS8+'ค่าคะแนนสูง-ต่ำ'!AS17)/(Scores!$L$4+Scores!$L$4)</f>
        <v>0</v>
      </c>
      <c r="P3" s="82">
        <f>('ค่าคะแนนสูง-ต่ำ'!AT8+'ค่าคะแนนสูง-ต่ำ'!AT17)/(Scores!$L$4+Scores!$L$4)</f>
        <v>0</v>
      </c>
      <c r="Q3" s="82">
        <f>('ค่าคะแนนสูง-ต่ำ'!AU8+'ค่าคะแนนสูง-ต่ำ'!AU17)/(Scores!$L$4+Scores!$L$4)</f>
        <v>0</v>
      </c>
      <c r="R3" s="82">
        <f>('ค่าคะแนนสูง-ต่ำ'!AV8+'ค่าคะแนนสูง-ต่ำ'!AV17)/(Scores!$L$4+Scores!$L$4)</f>
        <v>0</v>
      </c>
      <c r="S3" s="82">
        <f>('ค่าคะแนนสูง-ต่ำ'!AW8+'ค่าคะแนนสูง-ต่ำ'!AW17)/(Scores!$L$4+Scores!$L$4)</f>
        <v>0</v>
      </c>
      <c r="T3" s="82">
        <f>('ค่าคะแนนสูง-ต่ำ'!AX8+'ค่าคะแนนสูง-ต่ำ'!AX17)/(Scores!$L$4+Scores!$L$4)</f>
        <v>0</v>
      </c>
      <c r="U3" s="82">
        <f>('ค่าคะแนนสูง-ต่ำ'!AY8+'ค่าคะแนนสูง-ต่ำ'!AY17)/(Scores!$L$4+Scores!$L$4)</f>
        <v>0</v>
      </c>
      <c r="V3" s="82">
        <f>('ค่าคะแนนสูง-ต่ำ'!AZ8+'ค่าคะแนนสูง-ต่ำ'!AZ17)/(Scores!$L$4+Scores!$L$4)</f>
        <v>0</v>
      </c>
      <c r="W3" s="82">
        <f>('ค่าคะแนนสูง-ต่ำ'!BA8+'ค่าคะแนนสูง-ต่ำ'!BA17)/(Scores!$L$4+Scores!$L$4)</f>
        <v>0</v>
      </c>
      <c r="X3" s="82">
        <f>('ค่าคะแนนสูง-ต่ำ'!BB8+'ค่าคะแนนสูง-ต่ำ'!BB17)/(Scores!$L$4+Scores!$L$4)</f>
        <v>0</v>
      </c>
      <c r="Y3" s="82">
        <f>('ค่าคะแนนสูง-ต่ำ'!BC8+'ค่าคะแนนสูง-ต่ำ'!BC17)/(Scores!$L$4+Scores!$L$4)</f>
        <v>0</v>
      </c>
      <c r="Z3" s="82">
        <f>('ค่าคะแนนสูง-ต่ำ'!BD8+'ค่าคะแนนสูง-ต่ำ'!BD17)/(Scores!$L$4+Scores!$L$4)</f>
        <v>0</v>
      </c>
      <c r="AA3" s="82">
        <f>('ค่าคะแนนสูง-ต่ำ'!BE8+'ค่าคะแนนสูง-ต่ำ'!BE17)/(Scores!$L$4+Scores!$L$4)</f>
        <v>0</v>
      </c>
      <c r="AB3" s="82">
        <f>('ค่าคะแนนสูง-ต่ำ'!BF8+'ค่าคะแนนสูง-ต่ำ'!BF17)/(Scores!$L$4+Scores!$L$4)</f>
        <v>0</v>
      </c>
      <c r="AC3" s="82">
        <f>('ค่าคะแนนสูง-ต่ำ'!BG8+'ค่าคะแนนสูง-ต่ำ'!BG17)/(Scores!$L$4+Scores!$L$4)</f>
        <v>0</v>
      </c>
      <c r="AD3" s="82">
        <f>('ค่าคะแนนสูง-ต่ำ'!BH8+'ค่าคะแนนสูง-ต่ำ'!BH17)/(Scores!$L$4+Scores!$L$4)</f>
        <v>0</v>
      </c>
      <c r="AE3" s="82">
        <f>('ค่าคะแนนสูง-ต่ำ'!BI8+'ค่าคะแนนสูง-ต่ำ'!BI17)/(Scores!$L$4+Scores!$L$4)</f>
        <v>0</v>
      </c>
      <c r="AF3" s="82">
        <f>('ค่าคะแนนสูง-ต่ำ'!BJ8+'ค่าคะแนนสูง-ต่ำ'!BJ17)/(Scores!$L$4+Scores!$L$4)</f>
        <v>0</v>
      </c>
      <c r="AG3" s="82">
        <f>('ค่าคะแนนสูง-ต่ำ'!BK8+'ค่าคะแนนสูง-ต่ำ'!BK17)/(Scores!$L$4+Scores!$L$4)</f>
        <v>0</v>
      </c>
      <c r="AH3" s="82">
        <f>AVERAGE(D3:AG3)</f>
        <v>7.6111111111111119E-3</v>
      </c>
      <c r="AI3" s="40"/>
      <c r="AJ3" s="1"/>
    </row>
    <row r="4" spans="1:36" ht="27.75">
      <c r="B4" s="84" t="s">
        <v>114</v>
      </c>
      <c r="C4" s="85" t="s">
        <v>50</v>
      </c>
      <c r="D4" s="80">
        <f>('ค่าคะแนนสูง-ต่ำ'!D9+'ค่าคะแนนสูง-ต่ำ'!D18)/(Scores!$L$4+Scores!$L$4)</f>
        <v>0</v>
      </c>
      <c r="E4" s="80">
        <f>('ค่าคะแนนสูง-ต่ำ'!E9+'ค่าคะแนนสูง-ต่ำ'!E18)/(Scores!$L$4+Scores!$L$4)</f>
        <v>0.23</v>
      </c>
      <c r="F4" s="80">
        <f>('ค่าคะแนนสูง-ต่ำ'!F9+'ค่าคะแนนสูง-ต่ำ'!F18)/(Scores!$L$4+Scores!$L$4)</f>
        <v>0.04</v>
      </c>
      <c r="G4" s="80">
        <f>('ค่าคะแนนสูง-ต่ำ'!G9+'ค่าคะแนนสูง-ต่ำ'!G18)/(Scores!$L$4+Scores!$L$4)</f>
        <v>0</v>
      </c>
      <c r="H4" s="80">
        <f>('ค่าคะแนนสูง-ต่ำ'!H9+'ค่าคะแนนสูง-ต่ำ'!H18)/(Scores!$L$4+Scores!$L$4)</f>
        <v>0.24</v>
      </c>
      <c r="I4" s="80">
        <f>('ค่าคะแนนสูง-ต่ำ'!I9+'ค่าคะแนนสูง-ต่ำ'!I18)/(Scores!$L$4+Scores!$L$4)</f>
        <v>0</v>
      </c>
      <c r="J4" s="80">
        <f>('ค่าคะแนนสูง-ต่ำ'!J9+'ค่าคะแนนสูง-ต่ำ'!J18)/(Scores!$L$4+Scores!$L$4)</f>
        <v>0</v>
      </c>
      <c r="K4" s="80">
        <f>('ค่าคะแนนสูง-ต่ำ'!K9+'ค่าคะแนนสูง-ต่ำ'!K18)/(Scores!$L$4+Scores!$L$4)</f>
        <v>0</v>
      </c>
      <c r="L4" s="80">
        <f>('ค่าคะแนนสูง-ต่ำ'!L9+'ค่าคะแนนสูง-ต่ำ'!L18)/(Scores!$L$4+Scores!$L$4)</f>
        <v>0.24</v>
      </c>
      <c r="M4" s="80">
        <f>('ค่าคะแนนสูง-ต่ำ'!M9+'ค่าคะแนนสูง-ต่ำ'!M18)/(Scores!$L$4+Scores!$L$4)</f>
        <v>0</v>
      </c>
      <c r="N4" s="80">
        <f>('ค่าคะแนนสูง-ต่ำ'!N9+'ค่าคะแนนสูง-ต่ำ'!N18)/(Scores!$L$4+Scores!$L$4)</f>
        <v>0</v>
      </c>
      <c r="O4" s="80">
        <f>('ค่าคะแนนสูง-ต่ำ'!O9+'ค่าคะแนนสูง-ต่ำ'!O18)/(Scores!$L$4+Scores!$L$4)</f>
        <v>0</v>
      </c>
      <c r="P4" s="80">
        <f>('ค่าคะแนนสูง-ต่ำ'!P9+'ค่าคะแนนสูง-ต่ำ'!P18)/(Scores!$L$4+Scores!$L$4)</f>
        <v>0</v>
      </c>
      <c r="Q4" s="80">
        <f>('ค่าคะแนนสูง-ต่ำ'!Q9+'ค่าคะแนนสูง-ต่ำ'!Q18)/(Scores!$L$4+Scores!$L$4)</f>
        <v>0</v>
      </c>
      <c r="R4" s="80">
        <f>('ค่าคะแนนสูง-ต่ำ'!R9+'ค่าคะแนนสูง-ต่ำ'!R18)/(Scores!$L$4+Scores!$L$4)</f>
        <v>0.2</v>
      </c>
      <c r="S4" s="80">
        <f>('ค่าคะแนนสูง-ต่ำ'!S9+'ค่าคะแนนสูง-ต่ำ'!S18)/(Scores!$L$4+Scores!$L$4)</f>
        <v>0</v>
      </c>
      <c r="T4" s="80">
        <f>('ค่าคะแนนสูง-ต่ำ'!T9+'ค่าคะแนนสูง-ต่ำ'!T18)/(Scores!$L$4+Scores!$L$4)</f>
        <v>0</v>
      </c>
      <c r="U4" s="80">
        <f>('ค่าคะแนนสูง-ต่ำ'!U9+'ค่าคะแนนสูง-ต่ำ'!U18)/(Scores!$L$4+Scores!$L$4)</f>
        <v>0</v>
      </c>
      <c r="V4" s="80">
        <f>('ค่าคะแนนสูง-ต่ำ'!V9+'ค่าคะแนนสูง-ต่ำ'!V18)/(Scores!$L$4+Scores!$L$4)</f>
        <v>0</v>
      </c>
      <c r="W4" s="80">
        <f>('ค่าคะแนนสูง-ต่ำ'!W9+'ค่าคะแนนสูง-ต่ำ'!W18)/(Scores!$L$4+Scores!$L$4)</f>
        <v>0</v>
      </c>
      <c r="X4" s="80">
        <f>('ค่าคะแนนสูง-ต่ำ'!X9+'ค่าคะแนนสูง-ต่ำ'!X18)/(Scores!$L$4+Scores!$L$4)</f>
        <v>0</v>
      </c>
      <c r="Y4" s="80">
        <f>('ค่าคะแนนสูง-ต่ำ'!Y9+'ค่าคะแนนสูง-ต่ำ'!Y18)/(Scores!$L$4+Scores!$L$4)</f>
        <v>0.25</v>
      </c>
      <c r="Z4" s="80">
        <f>('ค่าคะแนนสูง-ต่ำ'!Z9+'ค่าคะแนนสูง-ต่ำ'!Z18)/(Scores!$L$4+Scores!$L$4)</f>
        <v>0.04</v>
      </c>
      <c r="AA4" s="80">
        <f>('ค่าคะแนนสูง-ต่ำ'!AA9+'ค่าคะแนนสูง-ต่ำ'!AA18)/(Scores!$L$4+Scores!$L$4)</f>
        <v>0.12</v>
      </c>
      <c r="AB4" s="80">
        <f>('ค่าคะแนนสูง-ต่ำ'!AB9+'ค่าคะแนนสูง-ต่ำ'!AB18)/(Scores!$L$4+Scores!$L$4)</f>
        <v>0.24</v>
      </c>
      <c r="AC4" s="80">
        <f>('ค่าคะแนนสูง-ต่ำ'!AC9+'ค่าคะแนนสูง-ต่ำ'!AC18)/(Scores!$L$4+Scores!$L$4)</f>
        <v>0.08</v>
      </c>
      <c r="AD4" s="80">
        <f>('ค่าคะแนนสูง-ต่ำ'!AD9+'ค่าคะแนนสูง-ต่ำ'!AD18)/(Scores!$L$4+Scores!$L$4)</f>
        <v>0.03</v>
      </c>
      <c r="AE4" s="80">
        <f>('ค่าคะแนนสูง-ต่ำ'!AE9+'ค่าคะแนนสูง-ต่ำ'!AE18)/(Scores!$L$4+Scores!$L$4)</f>
        <v>0.1</v>
      </c>
      <c r="AF4" s="80">
        <f>('ค่าคะแนนสูง-ต่ำ'!AF9+'ค่าคะแนนสูง-ต่ำ'!AF18)/(Scores!$L$4+Scores!$L$4)</f>
        <v>0.21</v>
      </c>
      <c r="AG4" s="80">
        <f>('ค่าคะแนนสูง-ต่ำ'!AG9+'ค่าคะแนนสูง-ต่ำ'!AG18)/(Scores!$L$4+Scores!$L$4)</f>
        <v>7.0000000000000007E-2</v>
      </c>
      <c r="AH4" s="10" t="s">
        <v>55</v>
      </c>
      <c r="AI4" s="21" t="s">
        <v>120</v>
      </c>
      <c r="AJ4" s="16"/>
    </row>
    <row r="5" spans="1:36" ht="27.75">
      <c r="B5" s="84" t="s">
        <v>114</v>
      </c>
      <c r="C5" s="85" t="s">
        <v>53</v>
      </c>
      <c r="D5" s="80">
        <f>('ค่าคะแนนสูง-ต่ำ'!D10+'ค่าคะแนนสูง-ต่ำ'!D19)/(Scores!$L$4+Scores!$L$4)</f>
        <v>0</v>
      </c>
      <c r="E5" s="80">
        <f>('ค่าคะแนนสูง-ต่ำ'!E10+'ค่าคะแนนสูง-ต่ำ'!E19)/(Scores!$L$4+Scores!$L$4)</f>
        <v>0</v>
      </c>
      <c r="F5" s="80">
        <f>('ค่าคะแนนสูง-ต่ำ'!F10+'ค่าคะแนนสูง-ต่ำ'!F19)/(Scores!$L$4+Scores!$L$4)</f>
        <v>0</v>
      </c>
      <c r="G5" s="80">
        <f>('ค่าคะแนนสูง-ต่ำ'!G10+'ค่าคะแนนสูง-ต่ำ'!G19)/(Scores!$L$4+Scores!$L$4)</f>
        <v>0</v>
      </c>
      <c r="H5" s="80">
        <f>('ค่าคะแนนสูง-ต่ำ'!H10+'ค่าคะแนนสูง-ต่ำ'!H19)/(Scores!$L$4+Scores!$L$4)</f>
        <v>0</v>
      </c>
      <c r="I5" s="80">
        <f>('ค่าคะแนนสูง-ต่ำ'!I10+'ค่าคะแนนสูง-ต่ำ'!I19)/(Scores!$L$4+Scores!$L$4)</f>
        <v>0.23</v>
      </c>
      <c r="J5" s="80">
        <f>('ค่าคะแนนสูง-ต่ำ'!J10+'ค่าคะแนนสูง-ต่ำ'!J19)/(Scores!$L$4+Scores!$L$4)</f>
        <v>0.22</v>
      </c>
      <c r="K5" s="80">
        <f>('ค่าคะแนนสูง-ต่ำ'!K10+'ค่าคะแนนสูง-ต่ำ'!K19)/(Scores!$L$4+Scores!$L$4)</f>
        <v>0</v>
      </c>
      <c r="L5" s="80">
        <f>('ค่าคะแนนสูง-ต่ำ'!L10+'ค่าคะแนนสูง-ต่ำ'!L19)/(Scores!$L$4+Scores!$L$4)</f>
        <v>0</v>
      </c>
      <c r="M5" s="80">
        <f>('ค่าคะแนนสูง-ต่ำ'!M10+'ค่าคะแนนสูง-ต่ำ'!M19)/(Scores!$L$4+Scores!$L$4)</f>
        <v>0</v>
      </c>
      <c r="N5" s="80">
        <f>('ค่าคะแนนสูง-ต่ำ'!N10+'ค่าคะแนนสูง-ต่ำ'!N19)/(Scores!$L$4+Scores!$L$4)</f>
        <v>0</v>
      </c>
      <c r="O5" s="80">
        <f>('ค่าคะแนนสูง-ต่ำ'!O10+'ค่าคะแนนสูง-ต่ำ'!O19)/(Scores!$L$4+Scores!$L$4)</f>
        <v>0</v>
      </c>
      <c r="P5" s="80">
        <f>('ค่าคะแนนสูง-ต่ำ'!P10+'ค่าคะแนนสูง-ต่ำ'!P19)/(Scores!$L$4+Scores!$L$4)</f>
        <v>0.23</v>
      </c>
      <c r="Q5" s="80">
        <f>('ค่าคะแนนสูง-ต่ำ'!Q10+'ค่าคะแนนสูง-ต่ำ'!Q19)/(Scores!$L$4+Scores!$L$4)</f>
        <v>0</v>
      </c>
      <c r="R5" s="80">
        <f>('ค่าคะแนนสูง-ต่ำ'!R10+'ค่าคะแนนสูง-ต่ำ'!R19)/(Scores!$L$4+Scores!$L$4)</f>
        <v>0</v>
      </c>
      <c r="S5" s="80">
        <f>('ค่าคะแนนสูง-ต่ำ'!S10+'ค่าคะแนนสูง-ต่ำ'!S19)/(Scores!$L$4+Scores!$L$4)</f>
        <v>0</v>
      </c>
      <c r="T5" s="80">
        <f>('ค่าคะแนนสูง-ต่ำ'!T10+'ค่าคะแนนสูง-ต่ำ'!T19)/(Scores!$L$4+Scores!$L$4)</f>
        <v>0</v>
      </c>
      <c r="U5" s="80">
        <f>('ค่าคะแนนสูง-ต่ำ'!U10+'ค่าคะแนนสูง-ต่ำ'!U19)/(Scores!$L$4+Scores!$L$4)</f>
        <v>0.17</v>
      </c>
      <c r="V5" s="80">
        <f>('ค่าคะแนนสูง-ต่ำ'!V10+'ค่าคะแนนสูง-ต่ำ'!V19)/(Scores!$L$4+Scores!$L$4)</f>
        <v>0</v>
      </c>
      <c r="W5" s="80">
        <f>('ค่าคะแนนสูง-ต่ำ'!W10+'ค่าคะแนนสูง-ต่ำ'!W19)/(Scores!$L$4+Scores!$L$4)</f>
        <v>0</v>
      </c>
      <c r="X5" s="80">
        <f>('ค่าคะแนนสูง-ต่ำ'!X10+'ค่าคะแนนสูง-ต่ำ'!X19)/(Scores!$L$4+Scores!$L$4)</f>
        <v>0</v>
      </c>
      <c r="Y5" s="80">
        <f>('ค่าคะแนนสูง-ต่ำ'!Y10+'ค่าคะแนนสูง-ต่ำ'!Y19)/(Scores!$L$4+Scores!$L$4)</f>
        <v>0</v>
      </c>
      <c r="Z5" s="80">
        <f>('ค่าคะแนนสูง-ต่ำ'!Z10+'ค่าคะแนนสูง-ต่ำ'!Z19)/(Scores!$L$4+Scores!$L$4)</f>
        <v>0</v>
      </c>
      <c r="AA5" s="80">
        <f>('ค่าคะแนนสูง-ต่ำ'!AA10+'ค่าคะแนนสูง-ต่ำ'!AA19)/(Scores!$L$4+Scores!$L$4)</f>
        <v>0.05</v>
      </c>
      <c r="AB5" s="80">
        <f>('ค่าคะแนนสูง-ต่ำ'!AB10+'ค่าคะแนนสูง-ต่ำ'!AB19)/(Scores!$L$4+Scores!$L$4)</f>
        <v>0.05</v>
      </c>
      <c r="AC5" s="80">
        <f>('ค่าคะแนนสูง-ต่ำ'!AC10+'ค่าคะแนนสูง-ต่ำ'!AC19)/(Scores!$L$4+Scores!$L$4)</f>
        <v>0.2</v>
      </c>
      <c r="AD5" s="80">
        <f>('ค่าคะแนนสูง-ต่ำ'!AD10+'ค่าคะแนนสูง-ต่ำ'!AD19)/(Scores!$L$4+Scores!$L$4)</f>
        <v>0.19</v>
      </c>
      <c r="AE5" s="80">
        <f>('ค่าคะแนนสูง-ต่ำ'!AE10+'ค่าคะแนนสูง-ต่ำ'!AE19)/(Scores!$L$4+Scores!$L$4)</f>
        <v>0.02</v>
      </c>
      <c r="AF5" s="80">
        <f>('ค่าคะแนนสูง-ต่ำ'!AF10+'ค่าคะแนนสูง-ต่ำ'!AF19)/(Scores!$L$4+Scores!$L$4)</f>
        <v>0.05</v>
      </c>
      <c r="AG5" s="80">
        <f>('ค่าคะแนนสูง-ต่ำ'!AG10+'ค่าคะแนนสูง-ต่ำ'!AG19)/(Scores!$L$4+Scores!$L$4)</f>
        <v>0.08</v>
      </c>
      <c r="AH5" s="55"/>
      <c r="AI5" s="89"/>
      <c r="AJ5" s="16"/>
    </row>
    <row r="6" spans="1:36" ht="27.75">
      <c r="B6" s="84" t="s">
        <v>114</v>
      </c>
      <c r="C6" s="85" t="s">
        <v>51</v>
      </c>
      <c r="D6" s="80">
        <f>('ค่าคะแนนสูง-ต่ำ'!D11+'ค่าคะแนนสูง-ต่ำ'!D20)/(Scores!$L$4+Scores!$L$4)</f>
        <v>0</v>
      </c>
      <c r="E6" s="80">
        <f>('ค่าคะแนนสูง-ต่ำ'!E11+'ค่าคะแนนสูง-ต่ำ'!E20)/(Scores!$L$4+Scores!$L$4)</f>
        <v>0</v>
      </c>
      <c r="F6" s="80">
        <f>('ค่าคะแนนสูง-ต่ำ'!F11+'ค่าคะแนนสูง-ต่ำ'!F20)/(Scores!$L$4+Scores!$L$4)</f>
        <v>0.12</v>
      </c>
      <c r="G6" s="80">
        <f>('ค่าคะแนนสูง-ต่ำ'!G11+'ค่าคะแนนสูง-ต่ำ'!G20)/(Scores!$L$4+Scores!$L$4)</f>
        <v>0</v>
      </c>
      <c r="H6" s="80">
        <f>('ค่าคะแนนสูง-ต่ำ'!H11+'ค่าคะแนนสูง-ต่ำ'!H20)/(Scores!$L$4+Scores!$L$4)</f>
        <v>0</v>
      </c>
      <c r="I6" s="80">
        <f>('ค่าคะแนนสูง-ต่ำ'!I11+'ค่าคะแนนสูง-ต่ำ'!I20)/(Scores!$L$4+Scores!$L$4)</f>
        <v>0</v>
      </c>
      <c r="J6" s="80">
        <f>('ค่าคะแนนสูง-ต่ำ'!J11+'ค่าคะแนนสูง-ต่ำ'!J20)/(Scores!$L$4+Scores!$L$4)</f>
        <v>0</v>
      </c>
      <c r="K6" s="80">
        <f>('ค่าคะแนนสูง-ต่ำ'!K11+'ค่าคะแนนสูง-ต่ำ'!K20)/(Scores!$L$4+Scores!$L$4)</f>
        <v>0</v>
      </c>
      <c r="L6" s="80">
        <f>('ค่าคะแนนสูง-ต่ำ'!L11+'ค่าคะแนนสูง-ต่ำ'!L20)/(Scores!$L$4+Scores!$L$4)</f>
        <v>0</v>
      </c>
      <c r="M6" s="80">
        <f>('ค่าคะแนนสูง-ต่ำ'!M11+'ค่าคะแนนสูง-ต่ำ'!M20)/(Scores!$L$4+Scores!$L$4)</f>
        <v>0.2</v>
      </c>
      <c r="N6" s="80">
        <f>('ค่าคะแนนสูง-ต่ำ'!N11+'ค่าคะแนนสูง-ต่ำ'!N20)/(Scores!$L$4+Scores!$L$4)</f>
        <v>0</v>
      </c>
      <c r="O6" s="80">
        <f>('ค่าคะแนนสูง-ต่ำ'!O11+'ค่าคะแนนสูง-ต่ำ'!O20)/(Scores!$L$4+Scores!$L$4)</f>
        <v>0</v>
      </c>
      <c r="P6" s="80">
        <f>('ค่าคะแนนสูง-ต่ำ'!P11+'ค่าคะแนนสูง-ต่ำ'!P20)/(Scores!$L$4+Scores!$L$4)</f>
        <v>0</v>
      </c>
      <c r="Q6" s="80">
        <f>('ค่าคะแนนสูง-ต่ำ'!Q11+'ค่าคะแนนสูง-ต่ำ'!Q20)/(Scores!$L$4+Scores!$L$4)</f>
        <v>0</v>
      </c>
      <c r="R6" s="80">
        <f>('ค่าคะแนนสูง-ต่ำ'!R11+'ค่าคะแนนสูง-ต่ำ'!R20)/(Scores!$L$4+Scores!$L$4)</f>
        <v>0</v>
      </c>
      <c r="S6" s="80">
        <f>('ค่าคะแนนสูง-ต่ำ'!S11+'ค่าคะแนนสูง-ต่ำ'!S20)/(Scores!$L$4+Scores!$L$4)</f>
        <v>0</v>
      </c>
      <c r="T6" s="80">
        <f>('ค่าคะแนนสูง-ต่ำ'!T11+'ค่าคะแนนสูง-ต่ำ'!T20)/(Scores!$L$4+Scores!$L$4)</f>
        <v>0.14000000000000001</v>
      </c>
      <c r="U6" s="80">
        <f>('ค่าคะแนนสูง-ต่ำ'!U11+'ค่าคะแนนสูง-ต่ำ'!U20)/(Scores!$L$4+Scores!$L$4)</f>
        <v>0</v>
      </c>
      <c r="V6" s="80">
        <f>('ค่าคะแนนสูง-ต่ำ'!V11+'ค่าคะแนนสูง-ต่ำ'!V20)/(Scores!$L$4+Scores!$L$4)</f>
        <v>0</v>
      </c>
      <c r="W6" s="80">
        <f>('ค่าคะแนนสูง-ต่ำ'!W11+'ค่าคะแนนสูง-ต่ำ'!W20)/(Scores!$L$4+Scores!$L$4)</f>
        <v>0.13</v>
      </c>
      <c r="X6" s="80">
        <f>('ค่าคะแนนสูง-ต่ำ'!X11+'ค่าคะแนนสูง-ต่ำ'!X20)/(Scores!$L$4+Scores!$L$4)</f>
        <v>0</v>
      </c>
      <c r="Y6" s="80">
        <f>('ค่าคะแนนสูง-ต่ำ'!Y11+'ค่าคะแนนสูง-ต่ำ'!Y20)/(Scores!$L$4+Scores!$L$4)</f>
        <v>0</v>
      </c>
      <c r="Z6" s="80">
        <f>('ค่าคะแนนสูง-ต่ำ'!Z11+'ค่าคะแนนสูง-ต่ำ'!Z20)/(Scores!$L$4+Scores!$L$4)</f>
        <v>0.12</v>
      </c>
      <c r="AA6" s="80">
        <f>('ค่าคะแนนสูง-ต่ำ'!AA11+'ค่าคะแนนสูง-ต่ำ'!AA20)/(Scores!$L$4+Scores!$L$4)</f>
        <v>0.04</v>
      </c>
      <c r="AB6" s="80">
        <f>('ค่าคะแนนสูง-ต่ำ'!AB11+'ค่าคะแนนสูง-ต่ำ'!AB20)/(Scores!$L$4+Scores!$L$4)</f>
        <v>0.04</v>
      </c>
      <c r="AC6" s="80">
        <f>('ค่าคะแนนสูง-ต่ำ'!AC11+'ค่าคะแนนสูง-ต่ำ'!AC20)/(Scores!$L$4+Scores!$L$4)</f>
        <v>0</v>
      </c>
      <c r="AD6" s="80">
        <f>('ค่าคะแนนสูง-ต่ำ'!AD11+'ค่าคะแนนสูง-ต่ำ'!AD20)/(Scores!$L$4+Scores!$L$4)</f>
        <v>0.06</v>
      </c>
      <c r="AE6" s="80">
        <f>('ค่าคะแนนสูง-ต่ำ'!AE11+'ค่าคะแนนสูง-ต่ำ'!AE20)/(Scores!$L$4+Scores!$L$4)</f>
        <v>0.05</v>
      </c>
      <c r="AF6" s="80">
        <f>('ค่าคะแนนสูง-ต่ำ'!AF11+'ค่าคะแนนสูง-ต่ำ'!AF20)/(Scores!$L$4+Scores!$L$4)</f>
        <v>0.06</v>
      </c>
      <c r="AG6" s="80">
        <f>('ค่าคะแนนสูง-ต่ำ'!AG11+'ค่าคะแนนสูง-ต่ำ'!AG20)/(Scores!$L$4+Scores!$L$4)</f>
        <v>0.1</v>
      </c>
      <c r="AH6" s="55"/>
      <c r="AI6" s="16"/>
      <c r="AJ6" s="16"/>
    </row>
    <row r="7" spans="1:36" ht="27.75">
      <c r="B7" s="84" t="s">
        <v>114</v>
      </c>
      <c r="C7" s="85" t="s">
        <v>52</v>
      </c>
      <c r="D7" s="80">
        <f>('ค่าคะแนนสูง-ต่ำ'!D12+'ค่าคะแนนสูง-ต่ำ'!D21)/(Scores!$L$4+Scores!$L$4)</f>
        <v>0.14000000000000001</v>
      </c>
      <c r="E7" s="80">
        <f>('ค่าคะแนนสูง-ต่ำ'!E12+'ค่าคะแนนสูง-ต่ำ'!E21)/(Scores!$L$4+Scores!$L$4)</f>
        <v>0.1</v>
      </c>
      <c r="F7" s="80">
        <f>('ค่าคะแนนสูง-ต่ำ'!F12+'ค่าคะแนนสูง-ต่ำ'!F21)/(Scores!$L$4+Scores!$L$4)</f>
        <v>0.21</v>
      </c>
      <c r="G7" s="80">
        <f>('ค่าคะแนนสูง-ต่ำ'!G12+'ค่าคะแนนสูง-ต่ำ'!G21)/(Scores!$L$4+Scores!$L$4)</f>
        <v>0.26</v>
      </c>
      <c r="H7" s="80">
        <f>('ค่าคะแนนสูง-ต่ำ'!H12+'ค่าคะแนนสูง-ต่ำ'!H21)/(Scores!$L$4+Scores!$L$4)</f>
        <v>0.08</v>
      </c>
      <c r="I7" s="80">
        <f>('ค่าคะแนนสูง-ต่ำ'!I12+'ค่าคะแนนสูง-ต่ำ'!I21)/(Scores!$L$4+Scores!$L$4)</f>
        <v>0.18</v>
      </c>
      <c r="J7" s="80">
        <f>('ค่าคะแนนสูง-ต่ำ'!J12+'ค่าคะแนนสูง-ต่ำ'!J21)/(Scores!$L$4+Scores!$L$4)</f>
        <v>0.12</v>
      </c>
      <c r="K7" s="80">
        <f>('ค่าคะแนนสูง-ต่ำ'!K12+'ค่าคะแนนสูง-ต่ำ'!K21)/(Scores!$L$4+Scores!$L$4)</f>
        <v>0.11</v>
      </c>
      <c r="L7" s="80">
        <f>('ค่าคะแนนสูง-ต่ำ'!L12+'ค่าคะแนนสูง-ต่ำ'!L21)/(Scores!$L$4+Scores!$L$4)</f>
        <v>0.13</v>
      </c>
      <c r="M7" s="80">
        <f>('ค่าคะแนนสูง-ต่ำ'!M12+'ค่าคะแนนสูง-ต่ำ'!M21)/(Scores!$L$4+Scores!$L$4)</f>
        <v>0.14000000000000001</v>
      </c>
      <c r="N7" s="80">
        <f>('ค่าคะแนนสูง-ต่ำ'!N12+'ค่าคะแนนสูง-ต่ำ'!N21)/(Scores!$L$4+Scores!$L$4)</f>
        <v>0.23</v>
      </c>
      <c r="O7" s="80">
        <f>('ค่าคะแนนสูง-ต่ำ'!O12+'ค่าคะแนนสูง-ต่ำ'!O21)/(Scores!$L$4+Scores!$L$4)</f>
        <v>0.3</v>
      </c>
      <c r="P7" s="80">
        <f>('ค่าคะแนนสูง-ต่ำ'!P12+'ค่าคะแนนสูง-ต่ำ'!P21)/(Scores!$L$4+Scores!$L$4)</f>
        <v>0.1</v>
      </c>
      <c r="Q7" s="80">
        <f>('ค่าคะแนนสูง-ต่ำ'!Q12+'ค่าคะแนนสูง-ต่ำ'!Q21)/(Scores!$L$4+Scores!$L$4)</f>
        <v>0.28999999999999998</v>
      </c>
      <c r="R7" s="80">
        <f>('ค่าคะแนนสูง-ต่ำ'!R12+'ค่าคะแนนสูง-ต่ำ'!R21)/(Scores!$L$4+Scores!$L$4)</f>
        <v>0.13</v>
      </c>
      <c r="S7" s="80">
        <f>('ค่าคะแนนสูง-ต่ำ'!S12+'ค่าคะแนนสูง-ต่ำ'!S21)/(Scores!$L$4+Scores!$L$4)</f>
        <v>0.22</v>
      </c>
      <c r="T7" s="80">
        <f>('ค่าคะแนนสูง-ต่ำ'!T12+'ค่าคะแนนสูง-ต่ำ'!T21)/(Scores!$L$4+Scores!$L$4)</f>
        <v>0.13</v>
      </c>
      <c r="U7" s="80">
        <f>('ค่าคะแนนสูง-ต่ำ'!U12+'ค่าคะแนนสูง-ต่ำ'!U21)/(Scores!$L$4+Scores!$L$4)</f>
        <v>0.15</v>
      </c>
      <c r="V7" s="80">
        <f>('ค่าคะแนนสูง-ต่ำ'!V12+'ค่าคะแนนสูง-ต่ำ'!V21)/(Scores!$L$4+Scores!$L$4)</f>
        <v>0.31</v>
      </c>
      <c r="W7" s="80">
        <f>('ค่าคะแนนสูง-ต่ำ'!W12+'ค่าคะแนนสูง-ต่ำ'!W21)/(Scores!$L$4+Scores!$L$4)</f>
        <v>0.14000000000000001</v>
      </c>
      <c r="X7" s="80">
        <f>('ค่าคะแนนสูง-ต่ำ'!X12+'ค่าคะแนนสูง-ต่ำ'!X21)/(Scores!$L$4+Scores!$L$4)</f>
        <v>0.14000000000000001</v>
      </c>
      <c r="Y7" s="80">
        <f>('ค่าคะแนนสูง-ต่ำ'!Y12+'ค่าคะแนนสูง-ต่ำ'!Y21)/(Scores!$L$4+Scores!$L$4)</f>
        <v>0.09</v>
      </c>
      <c r="Z7" s="80">
        <f>('ค่าคะแนนสูง-ต่ำ'!Z12+'ค่าคะแนนสูง-ต่ำ'!Z21)/(Scores!$L$4+Scores!$L$4)</f>
        <v>0.21</v>
      </c>
      <c r="AA7" s="80">
        <f>('ค่าคะแนนสูง-ต่ำ'!AA12+'ค่าคะแนนสูง-ต่ำ'!AA21)/(Scores!$L$4+Scores!$L$4)</f>
        <v>0.2</v>
      </c>
      <c r="AB7" s="80">
        <f>('ค่าคะแนนสูง-ต่ำ'!AB12+'ค่าคะแนนสูง-ต่ำ'!AB21)/(Scores!$L$4+Scores!$L$4)</f>
        <v>0.06</v>
      </c>
      <c r="AC7" s="80">
        <f>('ค่าคะแนนสูง-ต่ำ'!AC12+'ค่าคะแนนสูง-ต่ำ'!AC21)/(Scores!$L$4+Scores!$L$4)</f>
        <v>0.14000000000000001</v>
      </c>
      <c r="AD7" s="80">
        <f>('ค่าคะแนนสูง-ต่ำ'!AD12+'ค่าคะแนนสูง-ต่ำ'!AD21)/(Scores!$L$4+Scores!$L$4)</f>
        <v>0.11</v>
      </c>
      <c r="AE7" s="80">
        <f>('ค่าคะแนนสูง-ต่ำ'!AE12+'ค่าคะแนนสูง-ต่ำ'!AE21)/(Scores!$L$4+Scores!$L$4)</f>
        <v>0.05</v>
      </c>
      <c r="AF7" s="80">
        <f>('ค่าคะแนนสูง-ต่ำ'!AF12+'ค่าคะแนนสูง-ต่ำ'!AF21)/(Scores!$L$4+Scores!$L$4)</f>
        <v>0.06</v>
      </c>
      <c r="AG7" s="80">
        <f>('ค่าคะแนนสูง-ต่ำ'!AG12+'ค่าคะแนนสูง-ต่ำ'!AG21)/(Scores!$L$4+Scores!$L$4)</f>
        <v>0.14000000000000001</v>
      </c>
      <c r="AH7" s="55"/>
      <c r="AI7" s="16"/>
      <c r="AJ7" s="16"/>
    </row>
    <row r="8" spans="1:36" ht="27.75">
      <c r="B8" s="84" t="s">
        <v>114</v>
      </c>
      <c r="C8" s="85" t="s">
        <v>49</v>
      </c>
      <c r="D8" s="80">
        <f>('ค่าคะแนนสูง-ต่ำ'!D13+'ค่าคะแนนสูง-ต่ำ'!D22)/(Scores!$L$4+Scores!$L$4)</f>
        <v>0.36</v>
      </c>
      <c r="E8" s="80">
        <f>('ค่าคะแนนสูง-ต่ำ'!E13+'ค่าคะแนนสูง-ต่ำ'!E22)/(Scores!$L$4+Scores!$L$4)</f>
        <v>0.19</v>
      </c>
      <c r="F8" s="80">
        <f>('ค่าคะแนนสูง-ต่ำ'!F13+'ค่าคะแนนสูง-ต่ำ'!F22)/(Scores!$L$4+Scores!$L$4)</f>
        <v>0.13</v>
      </c>
      <c r="G8" s="80">
        <f>('ค่าคะแนนสูง-ต่ำ'!G13+'ค่าคะแนนสูง-ต่ำ'!G22)/(Scores!$L$4+Scores!$L$4)</f>
        <v>0.24</v>
      </c>
      <c r="H8" s="80">
        <f>('ค่าคะแนนสูง-ต่ำ'!H13+'ค่าคะแนนสูง-ต่ำ'!H22)/(Scores!$L$4+Scores!$L$4)</f>
        <v>0.2</v>
      </c>
      <c r="I8" s="80">
        <f>('ค่าคะแนนสูง-ต่ำ'!I13+'ค่าคะแนนสูง-ต่ำ'!I22)/(Scores!$L$4+Scores!$L$4)</f>
        <v>0.09</v>
      </c>
      <c r="J8" s="80">
        <f>('ค่าคะแนนสูง-ต่ำ'!J13+'ค่าคะแนนสูง-ต่ำ'!J22)/(Scores!$L$4+Scores!$L$4)</f>
        <v>0.16</v>
      </c>
      <c r="K8" s="80">
        <f>('ค่าคะแนนสูง-ต่ำ'!K13+'ค่าคะแนนสูง-ต่ำ'!K22)/(Scores!$L$4+Scores!$L$4)</f>
        <v>0.39</v>
      </c>
      <c r="L8" s="80">
        <f>('ค่าคะแนนสูง-ต่ำ'!L13+'ค่าคะแนนสูง-ต่ำ'!L22)/(Scores!$L$4+Scores!$L$4)</f>
        <v>0.14000000000000001</v>
      </c>
      <c r="M8" s="80">
        <f>('ค่าคะแนนสูง-ต่ำ'!M13+'ค่าคะแนนสูง-ต่ำ'!M22)/(Scores!$L$4+Scores!$L$4)</f>
        <v>0.16</v>
      </c>
      <c r="N8" s="80">
        <f>('ค่าคะแนนสูง-ต่ำ'!N13+'ค่าคะแนนสูง-ต่ำ'!N22)/(Scores!$L$4+Scores!$L$4)</f>
        <v>0.27</v>
      </c>
      <c r="O8" s="80">
        <f>('ค่าคะแนนสูง-ต่ำ'!O13+'ค่าคะแนนสูง-ต่ำ'!O22)/(Scores!$L$4+Scores!$L$4)</f>
        <v>0.2</v>
      </c>
      <c r="P8" s="80">
        <f>('ค่าคะแนนสูง-ต่ำ'!P13+'ค่าคะแนนสูง-ต่ำ'!P22)/(Scores!$L$4+Scores!$L$4)</f>
        <v>0.17</v>
      </c>
      <c r="Q8" s="80">
        <f>('ค่าคะแนนสูง-ต่ำ'!Q13+'ค่าคะแนนสูง-ต่ำ'!Q22)/(Scores!$L$4+Scores!$L$4)</f>
        <v>0.21</v>
      </c>
      <c r="R8" s="80">
        <f>('ค่าคะแนนสูง-ต่ำ'!R13+'ค่าคะแนนสูง-ต่ำ'!R22)/(Scores!$L$4+Scores!$L$4)</f>
        <v>0.18</v>
      </c>
      <c r="S8" s="80">
        <f>('ค่าคะแนนสูง-ต่ำ'!S13+'ค่าคะแนนสูง-ต่ำ'!S22)/(Scores!$L$4+Scores!$L$4)</f>
        <v>0.28000000000000003</v>
      </c>
      <c r="T8" s="80">
        <f>('ค่าคะแนนสูง-ต่ำ'!T13+'ค่าคะแนนสูง-ต่ำ'!T22)/(Scores!$L$4+Scores!$L$4)</f>
        <v>0.23</v>
      </c>
      <c r="U8" s="80">
        <f>('ค่าคะแนนสูง-ต่ำ'!U13+'ค่าคะแนนสูง-ต่ำ'!U22)/(Scores!$L$4+Scores!$L$4)</f>
        <v>0.18</v>
      </c>
      <c r="V8" s="80">
        <f>('ค่าคะแนนสูง-ต่ำ'!V13+'ค่าคะแนนสูง-ต่ำ'!V22)/(Scores!$L$4+Scores!$L$4)</f>
        <v>0.19</v>
      </c>
      <c r="W8" s="80">
        <f>('ค่าคะแนนสูง-ต่ำ'!W13+'ค่าคะแนนสูง-ต่ำ'!W22)/(Scores!$L$4+Scores!$L$4)</f>
        <v>0.23</v>
      </c>
      <c r="X8" s="80">
        <f>('ค่าคะแนนสูง-ต่ำ'!X13+'ค่าคะแนนสูง-ต่ำ'!X22)/(Scores!$L$4+Scores!$L$4)</f>
        <v>0.36</v>
      </c>
      <c r="Y8" s="80">
        <f>('ค่าคะแนนสูง-ต่ำ'!Y13+'ค่าคะแนนสูง-ต่ำ'!Y22)/(Scores!$L$4+Scores!$L$4)</f>
        <v>0.18</v>
      </c>
      <c r="Z8" s="80">
        <f>('ค่าคะแนนสูง-ต่ำ'!Z13+'ค่าคะแนนสูง-ต่ำ'!Z22)/(Scores!$L$4+Scores!$L$4)</f>
        <v>0.13</v>
      </c>
      <c r="AA8" s="80">
        <f>('ค่าคะแนนสูง-ต่ำ'!AA13+'ค่าคะแนนสูง-ต่ำ'!AA22)/(Scores!$L$4+Scores!$L$4)</f>
        <v>0.11</v>
      </c>
      <c r="AB8" s="80">
        <f>('ค่าคะแนนสูง-ต่ำ'!AB13+'ค่าคะแนนสูง-ต่ำ'!AB22)/(Scores!$L$4+Scores!$L$4)</f>
        <v>0.13</v>
      </c>
      <c r="AC8" s="80">
        <f>('ค่าคะแนนสูง-ต่ำ'!AC13+'ค่าคะแนนสูง-ต่ำ'!AC22)/(Scores!$L$4+Scores!$L$4)</f>
        <v>0.08</v>
      </c>
      <c r="AD8" s="80">
        <f>('ค่าคะแนนสูง-ต่ำ'!AD13+'ค่าคะแนนสูง-ต่ำ'!AD22)/(Scores!$L$4+Scores!$L$4)</f>
        <v>0.11</v>
      </c>
      <c r="AE8" s="80">
        <f>('ค่าคะแนนสูง-ต่ำ'!AE13+'ค่าคะแนนสูง-ต่ำ'!AE22)/(Scores!$L$4+Scores!$L$4)</f>
        <v>0.28000000000000003</v>
      </c>
      <c r="AF8" s="80">
        <f>('ค่าคะแนนสูง-ต่ำ'!AF13+'ค่าคะแนนสูง-ต่ำ'!AF22)/(Scores!$L$4+Scores!$L$4)</f>
        <v>0.13</v>
      </c>
      <c r="AG8" s="80">
        <f>('ค่าคะแนนสูง-ต่ำ'!AG13+'ค่าคะแนนสูง-ต่ำ'!AG22)/(Scores!$L$4+Scores!$L$4)</f>
        <v>0.11</v>
      </c>
      <c r="AH8" s="55"/>
      <c r="AI8" s="16"/>
      <c r="AJ8" s="16"/>
    </row>
    <row r="9" spans="1:36" ht="27.75">
      <c r="A9" s="180" t="s">
        <v>121</v>
      </c>
      <c r="B9" s="180"/>
      <c r="C9" s="181"/>
      <c r="D9" s="87">
        <f>AVERAGE(D4:D8)</f>
        <v>0.1</v>
      </c>
      <c r="E9" s="87">
        <f t="shared" ref="E9:AG9" si="0">AVERAGE(E4:E8)</f>
        <v>0.10400000000000001</v>
      </c>
      <c r="F9" s="87">
        <f t="shared" si="0"/>
        <v>0.1</v>
      </c>
      <c r="G9" s="87">
        <f t="shared" si="0"/>
        <v>0.1</v>
      </c>
      <c r="H9" s="87">
        <f t="shared" si="0"/>
        <v>0.10400000000000001</v>
      </c>
      <c r="I9" s="87">
        <f t="shared" si="0"/>
        <v>0.1</v>
      </c>
      <c r="J9" s="87">
        <f t="shared" si="0"/>
        <v>0.1</v>
      </c>
      <c r="K9" s="87">
        <f t="shared" si="0"/>
        <v>0.1</v>
      </c>
      <c r="L9" s="87">
        <f t="shared" si="0"/>
        <v>0.10200000000000001</v>
      </c>
      <c r="M9" s="87">
        <f t="shared" si="0"/>
        <v>0.1</v>
      </c>
      <c r="N9" s="87">
        <f t="shared" si="0"/>
        <v>0.1</v>
      </c>
      <c r="O9" s="87">
        <f t="shared" si="0"/>
        <v>0.1</v>
      </c>
      <c r="P9" s="87">
        <f t="shared" si="0"/>
        <v>0.1</v>
      </c>
      <c r="Q9" s="87">
        <f t="shared" si="0"/>
        <v>0.1</v>
      </c>
      <c r="R9" s="87">
        <f t="shared" si="0"/>
        <v>0.10200000000000001</v>
      </c>
      <c r="S9" s="87">
        <f t="shared" si="0"/>
        <v>0.1</v>
      </c>
      <c r="T9" s="87">
        <f t="shared" si="0"/>
        <v>0.1</v>
      </c>
      <c r="U9" s="87">
        <f t="shared" si="0"/>
        <v>0.1</v>
      </c>
      <c r="V9" s="87">
        <f t="shared" si="0"/>
        <v>0.1</v>
      </c>
      <c r="W9" s="87">
        <f t="shared" si="0"/>
        <v>0.1</v>
      </c>
      <c r="X9" s="87">
        <f t="shared" si="0"/>
        <v>0.1</v>
      </c>
      <c r="Y9" s="87">
        <f t="shared" si="0"/>
        <v>0.10400000000000001</v>
      </c>
      <c r="Z9" s="87">
        <f t="shared" si="0"/>
        <v>0.1</v>
      </c>
      <c r="AA9" s="87">
        <f t="shared" si="0"/>
        <v>0.10400000000000001</v>
      </c>
      <c r="AB9" s="87">
        <f t="shared" si="0"/>
        <v>0.10400000000000001</v>
      </c>
      <c r="AC9" s="87">
        <f t="shared" si="0"/>
        <v>0.1</v>
      </c>
      <c r="AD9" s="87">
        <f t="shared" si="0"/>
        <v>0.1</v>
      </c>
      <c r="AE9" s="87">
        <f t="shared" si="0"/>
        <v>0.1</v>
      </c>
      <c r="AF9" s="87">
        <f t="shared" si="0"/>
        <v>0.10200000000000001</v>
      </c>
      <c r="AG9" s="87">
        <f t="shared" si="0"/>
        <v>0.1</v>
      </c>
      <c r="AH9" s="83"/>
      <c r="AI9" s="40"/>
      <c r="AJ9" s="16"/>
    </row>
    <row r="10" spans="1:36" ht="27.75">
      <c r="B10" s="19"/>
      <c r="C10" s="1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16"/>
    </row>
    <row r="11" spans="1:36" ht="27.75">
      <c r="B11" s="2"/>
      <c r="C11" s="2"/>
      <c r="D11" s="169" t="s">
        <v>122</v>
      </c>
      <c r="E11" s="169"/>
      <c r="F11" s="169"/>
      <c r="G11" s="169"/>
      <c r="H11" s="169"/>
      <c r="I11" s="169"/>
      <c r="J11" s="169"/>
      <c r="K11" s="16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7.75">
      <c r="B12" s="2"/>
      <c r="C12" s="2"/>
      <c r="D12" s="174" t="s">
        <v>123</v>
      </c>
      <c r="E12" s="174"/>
      <c r="F12" s="175" t="s">
        <v>124</v>
      </c>
      <c r="G12" s="175"/>
      <c r="H12" s="176" t="s">
        <v>125</v>
      </c>
      <c r="I12" s="176"/>
      <c r="J12" s="171" t="s">
        <v>126</v>
      </c>
      <c r="K12" s="171"/>
      <c r="L12" s="12"/>
      <c r="M12" s="21" t="s">
        <v>127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27.75">
      <c r="B13" s="2"/>
      <c r="C13" s="2"/>
      <c r="D13" s="160" t="s">
        <v>128</v>
      </c>
      <c r="E13" s="160"/>
      <c r="F13" s="172" t="s">
        <v>129</v>
      </c>
      <c r="G13" s="172"/>
      <c r="H13" s="160" t="s">
        <v>130</v>
      </c>
      <c r="I13" s="160"/>
      <c r="J13" s="172" t="s">
        <v>131</v>
      </c>
      <c r="K13" s="172"/>
      <c r="L13" s="12"/>
      <c r="M13" s="21" t="s">
        <v>132</v>
      </c>
      <c r="N13" s="2"/>
      <c r="O13" s="2"/>
      <c r="P13" s="88">
        <f>AH3</f>
        <v>7.6111111111111119E-3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27.75">
      <c r="B14" s="2"/>
      <c r="C14" s="2"/>
      <c r="D14" s="170" t="s">
        <v>86</v>
      </c>
      <c r="E14" s="170"/>
      <c r="F14" s="173" t="s">
        <v>133</v>
      </c>
      <c r="G14" s="173"/>
      <c r="H14" s="170" t="s">
        <v>134</v>
      </c>
      <c r="I14" s="170"/>
      <c r="J14" s="173" t="s">
        <v>135</v>
      </c>
      <c r="K14" s="173"/>
      <c r="L14" s="12"/>
      <c r="M14" s="2"/>
      <c r="N14" s="2"/>
      <c r="O14" s="2"/>
      <c r="P14" s="2"/>
      <c r="Q14" s="2"/>
      <c r="R14" s="2"/>
      <c r="S14" s="2"/>
      <c r="T14" s="2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27.75">
      <c r="B15" s="2"/>
      <c r="C15" s="2"/>
      <c r="D15" s="170" t="s">
        <v>136</v>
      </c>
      <c r="E15" s="170"/>
      <c r="F15" s="173" t="s">
        <v>85</v>
      </c>
      <c r="G15" s="173"/>
      <c r="H15" s="170" t="s">
        <v>137</v>
      </c>
      <c r="I15" s="170"/>
      <c r="J15" s="173" t="s">
        <v>138</v>
      </c>
      <c r="K15" s="17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27.75">
      <c r="B16" s="2"/>
      <c r="C16" s="2"/>
      <c r="D16" s="170" t="s">
        <v>139</v>
      </c>
      <c r="E16" s="170"/>
      <c r="F16" s="173" t="s">
        <v>140</v>
      </c>
      <c r="G16" s="173"/>
      <c r="H16" s="170" t="s">
        <v>141</v>
      </c>
      <c r="I16" s="170"/>
      <c r="J16" s="173" t="s">
        <v>135</v>
      </c>
      <c r="K16" s="17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 ht="27.75">
      <c r="B17" s="2"/>
      <c r="C17" s="2"/>
      <c r="D17" s="160" t="s">
        <v>80</v>
      </c>
      <c r="E17" s="160"/>
      <c r="F17" s="172" t="s">
        <v>142</v>
      </c>
      <c r="G17" s="172"/>
      <c r="H17" s="160" t="s">
        <v>143</v>
      </c>
      <c r="I17" s="160"/>
      <c r="J17" s="172" t="s">
        <v>131</v>
      </c>
      <c r="K17" s="17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</sheetData>
  <mergeCells count="28">
    <mergeCell ref="B2:C2"/>
    <mergeCell ref="D13:E13"/>
    <mergeCell ref="D14:E14"/>
    <mergeCell ref="D15:E15"/>
    <mergeCell ref="D16:E16"/>
    <mergeCell ref="B3:C3"/>
    <mergeCell ref="A9:C9"/>
    <mergeCell ref="F12:G12"/>
    <mergeCell ref="H12:I12"/>
    <mergeCell ref="H13:I13"/>
    <mergeCell ref="H14:I14"/>
    <mergeCell ref="H15:I15"/>
    <mergeCell ref="H16:I16"/>
    <mergeCell ref="H17:I17"/>
    <mergeCell ref="D11:K11"/>
    <mergeCell ref="J12:K12"/>
    <mergeCell ref="J13:K13"/>
    <mergeCell ref="J14:K14"/>
    <mergeCell ref="J15:K15"/>
    <mergeCell ref="D17:E17"/>
    <mergeCell ref="D12:E12"/>
    <mergeCell ref="F13:G13"/>
    <mergeCell ref="F14:G14"/>
    <mergeCell ref="J16:K16"/>
    <mergeCell ref="J17:K17"/>
    <mergeCell ref="F15:G15"/>
    <mergeCell ref="F16:G16"/>
    <mergeCell ref="F17:G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0F52-FCE7-4123-85BD-29BCFE1DB198}">
  <dimension ref="B1:AJ18"/>
  <sheetViews>
    <sheetView topLeftCell="C1" zoomScale="70" zoomScaleNormal="70" workbookViewId="0">
      <pane xSplit="2" ySplit="2" topLeftCell="E6" activePane="bottomRight" state="frozen"/>
      <selection pane="topRight" activeCell="D1" sqref="D1"/>
      <selection pane="bottomLeft" activeCell="C4" sqref="C4"/>
      <selection pane="bottomRight" activeCell="G10" sqref="G10"/>
    </sheetView>
  </sheetViews>
  <sheetFormatPr defaultRowHeight="15"/>
  <sheetData>
    <row r="1" spans="2:36" ht="31.5">
      <c r="I1" s="93"/>
      <c r="J1" s="182" t="s">
        <v>144</v>
      </c>
      <c r="K1" s="182"/>
      <c r="L1" s="182"/>
      <c r="M1" s="182"/>
      <c r="N1" s="182"/>
      <c r="O1" s="182"/>
    </row>
    <row r="3" spans="2:36" ht="27.75">
      <c r="D3" s="25" t="s">
        <v>118</v>
      </c>
      <c r="E3" s="90">
        <v>1</v>
      </c>
      <c r="F3" s="90">
        <v>2</v>
      </c>
      <c r="G3" s="90">
        <v>3</v>
      </c>
      <c r="H3" s="90">
        <v>4</v>
      </c>
      <c r="I3" s="90">
        <v>5</v>
      </c>
      <c r="J3" s="90">
        <v>6</v>
      </c>
      <c r="K3" s="90">
        <v>7</v>
      </c>
      <c r="L3" s="90">
        <v>8</v>
      </c>
      <c r="M3" s="90">
        <v>9</v>
      </c>
      <c r="N3" s="90">
        <v>10</v>
      </c>
      <c r="O3" s="90">
        <v>11</v>
      </c>
      <c r="P3" s="90">
        <v>12</v>
      </c>
      <c r="Q3" s="90">
        <v>13</v>
      </c>
      <c r="R3" s="90">
        <v>14</v>
      </c>
      <c r="S3" s="90">
        <v>15</v>
      </c>
      <c r="T3" s="90">
        <v>16</v>
      </c>
      <c r="U3" s="90">
        <v>17</v>
      </c>
      <c r="V3" s="90">
        <v>18</v>
      </c>
      <c r="W3" s="90">
        <v>19</v>
      </c>
      <c r="X3" s="90">
        <v>20</v>
      </c>
      <c r="Y3" s="90">
        <v>21</v>
      </c>
      <c r="Z3" s="90">
        <v>22</v>
      </c>
      <c r="AA3" s="90">
        <v>23</v>
      </c>
      <c r="AB3" s="90">
        <v>24</v>
      </c>
      <c r="AC3" s="90">
        <v>25</v>
      </c>
      <c r="AD3" s="90">
        <v>26</v>
      </c>
      <c r="AE3" s="90">
        <v>27</v>
      </c>
      <c r="AF3" s="90">
        <v>28</v>
      </c>
      <c r="AG3" s="90">
        <v>29</v>
      </c>
      <c r="AH3" s="90">
        <v>30</v>
      </c>
    </row>
    <row r="4" spans="2:36" ht="27.75">
      <c r="B4" s="178" t="s">
        <v>145</v>
      </c>
      <c r="C4" s="194"/>
      <c r="D4" s="179"/>
      <c r="E4" s="78">
        <f>('ค่าคะแนนสูง-ต่ำ'!D8-'ค่าคะแนนสูง-ต่ำ'!D17)/('ค่าคะแนนสูง-ต่ำ'!$E$2)</f>
        <v>-0.88888888888888884</v>
      </c>
      <c r="F4" s="78">
        <f>('ค่าคะแนนสูง-ต่ำ'!E8-'ค่าคะแนนสูง-ต่ำ'!E17)/('ค่าคะแนนสูง-ต่ำ'!$E$2)</f>
        <v>-0.37037037037037035</v>
      </c>
      <c r="G4" s="78">
        <f>('ค่าคะแนนสูง-ต่ำ'!F8-'ค่าคะแนนสูง-ต่ำ'!F17)/('ค่าคะแนนสูง-ต่ำ'!$E$2)</f>
        <v>-0.14814814814814814</v>
      </c>
      <c r="H4" s="78">
        <f>('ค่าคะแนนสูง-ต่ำ'!G8-'ค่าคะแนนสูง-ต่ำ'!G17)/('ค่าคะแนนสูง-ต่ำ'!$E$2)</f>
        <v>-0.7407407407407407</v>
      </c>
      <c r="I4" s="78">
        <f>('ค่าคะแนนสูง-ต่ำ'!H8-'ค่าคะแนนสูง-ต่ำ'!H17)/('ค่าคะแนนสูง-ต่ำ'!$E$2)</f>
        <v>-0.29629629629629628</v>
      </c>
      <c r="J4" s="78">
        <f>('ค่าคะแนนสูง-ต่ำ'!I8-'ค่าคะแนนสูง-ต่ำ'!I17)/('ค่าคะแนนสูง-ต่ำ'!$E$2)</f>
        <v>-0.66666666666666663</v>
      </c>
      <c r="K4" s="78">
        <f>('ค่าคะแนนสูง-ต่ำ'!J8-'ค่าคะแนนสูง-ต่ำ'!J17)/('ค่าคะแนนสูง-ต่ำ'!$E$2)</f>
        <v>-0.14814814814814814</v>
      </c>
      <c r="L4" s="78">
        <f>('ค่าคะแนนสูง-ต่ำ'!K8-'ค่าคะแนนสูง-ต่ำ'!K17)/('ค่าคะแนนสูง-ต่ำ'!$E$2)</f>
        <v>-0.96296296296296291</v>
      </c>
      <c r="M4" s="78">
        <f>('ค่าคะแนนสูง-ต่ำ'!L8-'ค่าคะแนนสูง-ต่ำ'!L17)/('ค่าคะแนนสูง-ต่ำ'!$E$2)</f>
        <v>-0.66666666666666663</v>
      </c>
      <c r="N4" s="78">
        <f>('ค่าคะแนนสูง-ต่ำ'!M8-'ค่าคะแนนสูง-ต่ำ'!M17)/('ค่าคะแนนสูง-ต่ำ'!$E$2)</f>
        <v>-0.59259259259259256</v>
      </c>
      <c r="O4" s="78">
        <f>('ค่าคะแนนสูง-ต่ำ'!N8-'ค่าคะแนนสูง-ต่ำ'!N17)/('ค่าคะแนนสูง-ต่ำ'!$E$2)</f>
        <v>-7.407407407407407E-2</v>
      </c>
      <c r="P4" s="78">
        <f>('ค่าคะแนนสูง-ต่ำ'!O8-'ค่าคะแนนสูง-ต่ำ'!O17)/('ค่าคะแนนสูง-ต่ำ'!$E$2)</f>
        <v>-0.44444444444444442</v>
      </c>
      <c r="Q4" s="78">
        <f>('ค่าคะแนนสูง-ต่ำ'!P8-'ค่าคะแนนสูง-ต่ำ'!P17)/('ค่าคะแนนสูง-ต่ำ'!$E$2)</f>
        <v>-0.66666666666666663</v>
      </c>
      <c r="R4" s="78">
        <f>('ค่าคะแนนสูง-ต่ำ'!Q8-'ค่าคะแนนสูง-ต่ำ'!Q17)/('ค่าคะแนนสูง-ต่ำ'!$E$2)</f>
        <v>-0.51851851851851849</v>
      </c>
      <c r="S4" s="78">
        <f>('ค่าคะแนนสูง-ต่ำ'!R8-'ค่าคะแนนสูง-ต่ำ'!R17)/('ค่าคะแนนสูง-ต่ำ'!$E$2)</f>
        <v>-0.37037037037037035</v>
      </c>
      <c r="T4" s="78">
        <f>('ค่าคะแนนสูง-ต่ำ'!S8-'ค่าคะแนนสูง-ต่ำ'!S17)/('ค่าคะแนนสูง-ต่ำ'!$E$2)</f>
        <v>-0.29629629629629628</v>
      </c>
      <c r="U4" s="78">
        <f>('ค่าคะแนนสูง-ต่ำ'!T8-'ค่าคะแนนสูง-ต่ำ'!T17)/('ค่าคะแนนสูง-ต่ำ'!$E$2)</f>
        <v>0.14814814814814814</v>
      </c>
      <c r="V4" s="78">
        <f>('ค่าคะแนนสูง-ต่ำ'!U8-'ค่าคะแนนสูง-ต่ำ'!U17)/('ค่าคะแนนสูง-ต่ำ'!$E$2)</f>
        <v>-0.22222222222222221</v>
      </c>
      <c r="W4" s="78">
        <f>('ค่าคะแนนสูง-ต่ำ'!V8-'ค่าคะแนนสูง-ต่ำ'!V17)/('ค่าคะแนนสูง-ต่ำ'!$E$2)</f>
        <v>-0.66666666666666663</v>
      </c>
      <c r="X4" s="78">
        <f>('ค่าคะแนนสูง-ต่ำ'!W8-'ค่าคะแนนสูง-ต่ำ'!W17)/('ค่าคะแนนสูง-ต่ำ'!$E$2)</f>
        <v>0.37037037037037035</v>
      </c>
      <c r="Y4" s="78">
        <f>('ค่าคะแนนสูง-ต่ำ'!X8-'ค่าคะแนนสูง-ต่ำ'!X17)/('ค่าคะแนนสูง-ต่ำ'!$E$2)</f>
        <v>-0.88888888888888884</v>
      </c>
      <c r="Z4" s="78">
        <f>('ค่าคะแนนสูง-ต่ำ'!Y8-'ค่าคะแนนสูง-ต่ำ'!Y17)/('ค่าคะแนนสูง-ต่ำ'!$E$2)</f>
        <v>-0.96296296296296291</v>
      </c>
      <c r="AA4" s="78">
        <f>('ค่าคะแนนสูง-ต่ำ'!Z8-'ค่าคะแนนสูง-ต่ำ'!Z17)/('ค่าคะแนนสูง-ต่ำ'!$E$2)</f>
        <v>-0.14814814814814814</v>
      </c>
      <c r="AB4" s="78">
        <f>('ค่าคะแนนสูง-ต่ำ'!AA8-'ค่าคะแนนสูง-ต่ำ'!AA17)/('ค่าคะแนนสูง-ต่ำ'!$E$2)</f>
        <v>-0.59259259259259256</v>
      </c>
      <c r="AC4" s="78">
        <f>('ค่าคะแนนสูง-ต่ำ'!AB8-'ค่าคะแนนสูง-ต่ำ'!AB17)/('ค่าคะแนนสูง-ต่ำ'!$E$2)</f>
        <v>-0.29629629629629628</v>
      </c>
      <c r="AD4" s="78">
        <f>('ค่าคะแนนสูง-ต่ำ'!AC8-'ค่าคะแนนสูง-ต่ำ'!AC17)/('ค่าคะแนนสูง-ต่ำ'!$E$2)</f>
        <v>-0.59259259259259256</v>
      </c>
      <c r="AE4" s="78">
        <f>('ค่าคะแนนสูง-ต่ำ'!AD8-'ค่าคะแนนสูง-ต่ำ'!AD17)/('ค่าคะแนนสูง-ต่ำ'!$E$2)</f>
        <v>-0.37037037037037035</v>
      </c>
      <c r="AF4" s="78">
        <f>('ค่าคะแนนสูง-ต่ำ'!AE8-'ค่าคะแนนสูง-ต่ำ'!AE17)/('ค่าคะแนนสูง-ต่ำ'!$E$2)</f>
        <v>-0.7407407407407407</v>
      </c>
      <c r="AG4" s="78">
        <f>('ค่าคะแนนสูง-ต่ำ'!AF8-'ค่าคะแนนสูง-ต่ำ'!AF17)/('ค่าคะแนนสูง-ต่ำ'!$E$2)</f>
        <v>-0.59259259259259256</v>
      </c>
      <c r="AH4" s="78">
        <f>('ค่าคะแนนสูง-ต่ำ'!AG8-'ค่าคะแนนสูง-ต่ำ'!AG17)/('ค่าคะแนนสูง-ต่ำ'!$E$2)</f>
        <v>-0.14814814814814814</v>
      </c>
      <c r="AI4" s="79">
        <f>AVERAGE(E4:AH4)</f>
        <v>-0.45185185185185189</v>
      </c>
      <c r="AJ4" s="91" t="s">
        <v>55</v>
      </c>
    </row>
    <row r="5" spans="2:36" ht="27.75">
      <c r="B5" s="3" t="s">
        <v>146</v>
      </c>
      <c r="C5" s="50" t="s">
        <v>114</v>
      </c>
      <c r="D5" s="85" t="s">
        <v>50</v>
      </c>
      <c r="E5" s="80">
        <f>('ค่าคะแนนสูง-ต่ำ'!D9-'ค่าคะแนนสูง-ต่ำ'!D18)/('ค่าคะแนนสูง-ต่ำ'!$E$2)</f>
        <v>0</v>
      </c>
      <c r="F5" s="80">
        <f>('ค่าคะแนนสูง-ต่ำ'!E9-'ค่าคะแนนสูง-ต่ำ'!E18)/('ค่าคะแนนสูง-ต่ำ'!$E$2)</f>
        <v>-0.51851851851851849</v>
      </c>
      <c r="G5" s="80">
        <f>('ค่าคะแนนสูง-ต่ำ'!F9-'ค่าคะแนนสูง-ต่ำ'!F18)/('ค่าคะแนนสูง-ต่ำ'!$E$2)</f>
        <v>-0.14814814814814814</v>
      </c>
      <c r="H5" s="80">
        <f>('ค่าคะแนนสูง-ต่ำ'!G9-'ค่าคะแนนสูง-ต่ำ'!G18)/('ค่าคะแนนสูง-ต่ำ'!$E$2)</f>
        <v>0</v>
      </c>
      <c r="I5" s="80">
        <f>('ค่าคะแนนสูง-ต่ำ'!H9-'ค่าคะแนนสูง-ต่ำ'!H18)/('ค่าคะแนนสูง-ต่ำ'!$E$2)</f>
        <v>-0.44444444444444442</v>
      </c>
      <c r="J5" s="80">
        <f>('ค่าคะแนนสูง-ต่ำ'!I9-'ค่าคะแนนสูง-ต่ำ'!I18)/('ค่าคะแนนสูง-ต่ำ'!$E$2)</f>
        <v>0</v>
      </c>
      <c r="K5" s="80">
        <f>('ค่าคะแนนสูง-ต่ำ'!J9-'ค่าคะแนนสูง-ต่ำ'!J18)/('ค่าคะแนนสูง-ต่ำ'!$E$2)</f>
        <v>0</v>
      </c>
      <c r="L5" s="80">
        <f>('ค่าคะแนนสูง-ต่ำ'!K9-'ค่าคะแนนสูง-ต่ำ'!K18)/('ค่าคะแนนสูง-ต่ำ'!$E$2)</f>
        <v>0</v>
      </c>
      <c r="M5" s="80">
        <f>('ค่าคะแนนสูง-ต่ำ'!L9-'ค่าคะแนนสูง-ต่ำ'!L18)/('ค่าคะแนนสูง-ต่ำ'!$E$2)</f>
        <v>-0.7407407407407407</v>
      </c>
      <c r="N5" s="80">
        <f>('ค่าคะแนนสูง-ต่ำ'!M9-'ค่าคะแนนสูง-ต่ำ'!M18)/('ค่าคะแนนสูง-ต่ำ'!$E$2)</f>
        <v>0</v>
      </c>
      <c r="O5" s="80">
        <f>('ค่าคะแนนสูง-ต่ำ'!N9-'ค่าคะแนนสูง-ต่ำ'!N18)/('ค่าคะแนนสูง-ต่ำ'!$E$2)</f>
        <v>0</v>
      </c>
      <c r="P5" s="80">
        <f>('ค่าคะแนนสูง-ต่ำ'!O9-'ค่าคะแนนสูง-ต่ำ'!O18)/('ค่าคะแนนสูง-ต่ำ'!$E$2)</f>
        <v>0</v>
      </c>
      <c r="Q5" s="80">
        <f>('ค่าคะแนนสูง-ต่ำ'!P9-'ค่าคะแนนสูง-ต่ำ'!P18)/('ค่าคะแนนสูง-ต่ำ'!$E$2)</f>
        <v>0</v>
      </c>
      <c r="R5" s="80">
        <f>('ค่าคะแนนสูง-ต่ำ'!Q9-'ค่าคะแนนสูง-ต่ำ'!Q18)/('ค่าคะแนนสูง-ต่ำ'!$E$2)</f>
        <v>0</v>
      </c>
      <c r="S5" s="80">
        <f>('ค่าคะแนนสูง-ต่ำ'!R9-'ค่าคะแนนสูง-ต่ำ'!R18)/('ค่าคะแนนสูง-ต่ำ'!$E$2)</f>
        <v>-0.44444444444444442</v>
      </c>
      <c r="T5" s="80">
        <f>('ค่าคะแนนสูง-ต่ำ'!S9-'ค่าคะแนนสูง-ต่ำ'!S18)/('ค่าคะแนนสูง-ต่ำ'!$E$2)</f>
        <v>0</v>
      </c>
      <c r="U5" s="80">
        <f>('ค่าคะแนนสูง-ต่ำ'!T9-'ค่าคะแนนสูง-ต่ำ'!T18)/('ค่าคะแนนสูง-ต่ำ'!$E$2)</f>
        <v>0</v>
      </c>
      <c r="V5" s="80">
        <f>('ค่าคะแนนสูง-ต่ำ'!U9-'ค่าคะแนนสูง-ต่ำ'!U18)/('ค่าคะแนนสูง-ต่ำ'!$E$2)</f>
        <v>0</v>
      </c>
      <c r="W5" s="80">
        <f>('ค่าคะแนนสูง-ต่ำ'!V9-'ค่าคะแนนสูง-ต่ำ'!V18)/('ค่าคะแนนสูง-ต่ำ'!$E$2)</f>
        <v>0</v>
      </c>
      <c r="X5" s="80">
        <f>('ค่าคะแนนสูง-ต่ำ'!W9-'ค่าคะแนนสูง-ต่ำ'!W18)/('ค่าคะแนนสูง-ต่ำ'!$E$2)</f>
        <v>0</v>
      </c>
      <c r="Y5" s="80">
        <f>('ค่าคะแนนสูง-ต่ำ'!X9-'ค่าคะแนนสูง-ต่ำ'!X18)/('ค่าคะแนนสูง-ต่ำ'!$E$2)</f>
        <v>0</v>
      </c>
      <c r="Z5" s="80">
        <f>('ค่าคะแนนสูง-ต่ำ'!Y9-'ค่าคะแนนสูง-ต่ำ'!Y18)/('ค่าคะแนนสูง-ต่ำ'!$E$2)</f>
        <v>-1.1111111111111112</v>
      </c>
      <c r="AA5" s="80">
        <f>('ค่าคะแนนสูง-ต่ำ'!Z9-'ค่าคะแนนสูง-ต่ำ'!Z18)/('ค่าคะแนนสูง-ต่ำ'!$E$2)</f>
        <v>-0.14814814814814814</v>
      </c>
      <c r="AB5" s="80">
        <f>('ค่าคะแนนสูง-ต่ำ'!AA9-'ค่าคะแนนสูง-ต่ำ'!AA18)/('ค่าคะแนนสูง-ต่ำ'!$E$2)</f>
        <v>-0.44444444444444442</v>
      </c>
      <c r="AC5" s="80">
        <f>('ค่าคะแนนสูง-ต่ำ'!AB9-'ค่าคะแนนสูง-ต่ำ'!AB18)/('ค่าคะแนนสูง-ต่ำ'!$E$2)</f>
        <v>-0.44444444444444442</v>
      </c>
      <c r="AD5" s="80">
        <f>('ค่าคะแนนสูง-ต่ำ'!AC9-'ค่าคะแนนสูง-ต่ำ'!AC18)/('ค่าคะแนนสูง-ต่ำ'!$E$2)</f>
        <v>-0.29629629629629628</v>
      </c>
      <c r="AE5" s="80">
        <f>('ค่าคะแนนสูง-ต่ำ'!AD9-'ค่าคะแนนสูง-ต่ำ'!AD18)/('ค่าคะแนนสูง-ต่ำ'!$E$2)</f>
        <v>0.22222222222222221</v>
      </c>
      <c r="AF5" s="80">
        <f>('ค่าคะแนนสูง-ต่ำ'!AE9-'ค่าคะแนนสูง-ต่ำ'!AE18)/('ค่าคะแนนสูง-ต่ำ'!$E$2)</f>
        <v>-0.44444444444444442</v>
      </c>
      <c r="AG5" s="80">
        <f>('ค่าคะแนนสูง-ต่ำ'!AF9-'ค่าคะแนนสูง-ต่ำ'!AF18)/('ค่าคะแนนสูง-ต่ำ'!$E$2)</f>
        <v>-0.66666666666666663</v>
      </c>
      <c r="AH5" s="80">
        <f>('ค่าคะแนนสูง-ต่ำ'!AG9-'ค่าคะแนนสูง-ต่ำ'!AG18)/('ค่าคะแนนสูง-ต่ำ'!$E$2)</f>
        <v>-0.51851851851851849</v>
      </c>
      <c r="AI5" s="78">
        <f t="shared" ref="AI5:AI9" si="0">AVERAGE(E5:AH5)</f>
        <v>-0.20493827160493827</v>
      </c>
      <c r="AJ5" s="91"/>
    </row>
    <row r="6" spans="2:36" ht="27.75">
      <c r="B6" s="3" t="s">
        <v>146</v>
      </c>
      <c r="C6" s="50" t="s">
        <v>114</v>
      </c>
      <c r="D6" s="85" t="s">
        <v>53</v>
      </c>
      <c r="E6" s="80">
        <f>('ค่าคะแนนสูง-ต่ำ'!D10-'ค่าคะแนนสูง-ต่ำ'!D19)/('ค่าคะแนนสูง-ต่ำ'!$E$2)</f>
        <v>0</v>
      </c>
      <c r="F6" s="80">
        <f>('ค่าคะแนนสูง-ต่ำ'!E10-'ค่าคะแนนสูง-ต่ำ'!E19)/('ค่าคะแนนสูง-ต่ำ'!$E$2)</f>
        <v>0</v>
      </c>
      <c r="G6" s="80">
        <f>('ค่าคะแนนสูง-ต่ำ'!F10-'ค่าคะแนนสูง-ต่ำ'!F19)/('ค่าคะแนนสูง-ต่ำ'!$E$2)</f>
        <v>0</v>
      </c>
      <c r="H6" s="80">
        <f>('ค่าคะแนนสูง-ต่ำ'!G10-'ค่าคะแนนสูง-ต่ำ'!G19)/('ค่าคะแนนสูง-ต่ำ'!$E$2)</f>
        <v>0</v>
      </c>
      <c r="I6" s="80">
        <f>('ค่าคะแนนสูง-ต่ำ'!H10-'ค่าคะแนนสูง-ต่ำ'!H19)/('ค่าคะแนนสูง-ต่ำ'!$E$2)</f>
        <v>0</v>
      </c>
      <c r="J6" s="80">
        <f>('ค่าคะแนนสูง-ต่ำ'!I10-'ค่าคะแนนสูง-ต่ำ'!I19)/('ค่าคะแนนสูง-ต่ำ'!$E$2)</f>
        <v>-0.66666666666666663</v>
      </c>
      <c r="K6" s="80">
        <f>('ค่าคะแนนสูง-ต่ำ'!J10-'ค่าคะแนนสูง-ต่ำ'!J19)/('ค่าคะแนนสูง-ต่ำ'!$E$2)</f>
        <v>-0.14814814814814814</v>
      </c>
      <c r="L6" s="80">
        <f>('ค่าคะแนนสูง-ต่ำ'!K10-'ค่าคะแนนสูง-ต่ำ'!K19)/('ค่าคะแนนสูง-ต่ำ'!$E$2)</f>
        <v>0</v>
      </c>
      <c r="M6" s="80">
        <f>('ค่าคะแนนสูง-ต่ำ'!L10-'ค่าคะแนนสูง-ต่ำ'!L19)/('ค่าคะแนนสูง-ต่ำ'!$E$2)</f>
        <v>0</v>
      </c>
      <c r="N6" s="80">
        <f>('ค่าคะแนนสูง-ต่ำ'!M10-'ค่าคะแนนสูง-ต่ำ'!M19)/('ค่าคะแนนสูง-ต่ำ'!$E$2)</f>
        <v>0</v>
      </c>
      <c r="O6" s="80">
        <f>('ค่าคะแนนสูง-ต่ำ'!N10-'ค่าคะแนนสูง-ต่ำ'!N19)/('ค่าคะแนนสูง-ต่ำ'!$E$2)</f>
        <v>0</v>
      </c>
      <c r="P6" s="80">
        <f>('ค่าคะแนนสูง-ต่ำ'!O10-'ค่าคะแนนสูง-ต่ำ'!O19)/('ค่าคะแนนสูง-ต่ำ'!$E$2)</f>
        <v>0</v>
      </c>
      <c r="Q6" s="80">
        <f>('ค่าคะแนนสูง-ต่ำ'!P10-'ค่าคะแนนสูง-ต่ำ'!P19)/('ค่าคะแนนสูง-ต่ำ'!$E$2)</f>
        <v>-0.66666666666666663</v>
      </c>
      <c r="R6" s="80">
        <f>('ค่าคะแนนสูง-ต่ำ'!Q10-'ค่าคะแนนสูง-ต่ำ'!Q19)/('ค่าคะแนนสูง-ต่ำ'!$E$2)</f>
        <v>0</v>
      </c>
      <c r="S6" s="80">
        <f>('ค่าคะแนนสูง-ต่ำ'!R10-'ค่าคะแนนสูง-ต่ำ'!R19)/('ค่าคะแนนสูง-ต่ำ'!$E$2)</f>
        <v>0</v>
      </c>
      <c r="T6" s="80">
        <f>('ค่าคะแนนสูง-ต่ำ'!S10-'ค่าคะแนนสูง-ต่ำ'!S19)/('ค่าคะแนนสูง-ต่ำ'!$E$2)</f>
        <v>0</v>
      </c>
      <c r="U6" s="80">
        <f>('ค่าคะแนนสูง-ต่ำ'!T10-'ค่าคะแนนสูง-ต่ำ'!T19)/('ค่าคะแนนสูง-ต่ำ'!$E$2)</f>
        <v>0</v>
      </c>
      <c r="V6" s="80">
        <f>('ค่าคะแนนสูง-ต่ำ'!U10-'ค่าคะแนนสูง-ต่ำ'!U19)/('ค่าคะแนนสูง-ต่ำ'!$E$2)</f>
        <v>-0.22222222222222221</v>
      </c>
      <c r="W6" s="80">
        <f>('ค่าคะแนนสูง-ต่ำ'!V10-'ค่าคะแนนสูง-ต่ำ'!V19)/('ค่าคะแนนสูง-ต่ำ'!$E$2)</f>
        <v>0</v>
      </c>
      <c r="X6" s="80">
        <f>('ค่าคะแนนสูง-ต่ำ'!W10-'ค่าคะแนนสูง-ต่ำ'!W19)/('ค่าคะแนนสูง-ต่ำ'!$E$2)</f>
        <v>0</v>
      </c>
      <c r="Y6" s="80">
        <f>('ค่าคะแนนสูง-ต่ำ'!X10-'ค่าคะแนนสูง-ต่ำ'!X19)/('ค่าคะแนนสูง-ต่ำ'!$E$2)</f>
        <v>0</v>
      </c>
      <c r="Z6" s="80">
        <f>('ค่าคะแนนสูง-ต่ำ'!Y10-'ค่าคะแนนสูง-ต่ำ'!Y19)/('ค่าคะแนนสูง-ต่ำ'!$E$2)</f>
        <v>0</v>
      </c>
      <c r="AA6" s="80">
        <f>('ค่าคะแนนสูง-ต่ำ'!Z10-'ค่าคะแนนสูง-ต่ำ'!Z19)/('ค่าคะแนนสูง-ต่ำ'!$E$2)</f>
        <v>0</v>
      </c>
      <c r="AB6" s="80">
        <f>('ค่าคะแนนสูง-ต่ำ'!AA10-'ค่าคะแนนสูง-ต่ำ'!AA19)/('ค่าคะแนนสูง-ต่ำ'!$E$2)</f>
        <v>-0.37037037037037035</v>
      </c>
      <c r="AC6" s="80">
        <f>('ค่าคะแนนสูง-ต่ำ'!AB10-'ค่าคะแนนสูง-ต่ำ'!AB19)/('ค่าคะแนนสูง-ต่ำ'!$E$2)</f>
        <v>-7.407407407407407E-2</v>
      </c>
      <c r="AD6" s="80">
        <f>('ค่าคะแนนสูง-ต่ำ'!AC10-'ค่าคะแนนสูง-ต่ำ'!AC19)/('ค่าคะแนนสูง-ต่ำ'!$E$2)</f>
        <v>-0.59259259259259256</v>
      </c>
      <c r="AE6" s="80">
        <f>('ค่าคะแนนสูง-ต่ำ'!AD10-'ค่าคะแนนสูง-ต่ำ'!AD19)/('ค่าคะแนนสูง-ต่ำ'!$E$2)</f>
        <v>-0.37037037037037035</v>
      </c>
      <c r="AF6" s="80">
        <f>('ค่าคะแนนสูง-ต่ำ'!AE10-'ค่าคะแนนสูง-ต่ำ'!AE19)/('ค่าคะแนนสูง-ต่ำ'!$E$2)</f>
        <v>-0.14814814814814814</v>
      </c>
      <c r="AG6" s="80">
        <f>('ค่าคะแนนสูง-ต่ำ'!AF10-'ค่าคะแนนสูง-ต่ำ'!AF19)/('ค่าคะแนนสูง-ต่ำ'!$E$2)</f>
        <v>-0.22222222222222221</v>
      </c>
      <c r="AH6" s="80">
        <f>('ค่าคะแนนสูง-ต่ำ'!AG10-'ค่าคะแนนสูง-ต่ำ'!AG19)/('ค่าคะแนนสูง-ต่ำ'!$E$2)</f>
        <v>-0.14814814814814814</v>
      </c>
      <c r="AI6" s="78">
        <f t="shared" si="0"/>
        <v>-0.12098765432098763</v>
      </c>
      <c r="AJ6" s="91"/>
    </row>
    <row r="7" spans="2:36" ht="27.75">
      <c r="B7" s="3" t="s">
        <v>146</v>
      </c>
      <c r="C7" s="50" t="s">
        <v>114</v>
      </c>
      <c r="D7" s="85" t="s">
        <v>51</v>
      </c>
      <c r="E7" s="80">
        <f>('ค่าคะแนนสูง-ต่ำ'!D11-'ค่าคะแนนสูง-ต่ำ'!D20)/('ค่าคะแนนสูง-ต่ำ'!$E$2)</f>
        <v>0</v>
      </c>
      <c r="F7" s="80">
        <f>('ค่าคะแนนสูง-ต่ำ'!E11-'ค่าคะแนนสูง-ต่ำ'!E20)/('ค่าคะแนนสูง-ต่ำ'!$E$2)</f>
        <v>0</v>
      </c>
      <c r="G7" s="80">
        <f>('ค่าคะแนนสูง-ต่ำ'!F11-'ค่าคะแนนสูง-ต่ำ'!F20)/('ค่าคะแนนสูง-ต่ำ'!$E$2)</f>
        <v>-0.14814814814814814</v>
      </c>
      <c r="H7" s="80">
        <f>('ค่าคะแนนสูง-ต่ำ'!G11-'ค่าคะแนนสูง-ต่ำ'!G20)/('ค่าคะแนนสูง-ต่ำ'!$E$2)</f>
        <v>0</v>
      </c>
      <c r="I7" s="80">
        <f>('ค่าคะแนนสูง-ต่ำ'!H11-'ค่าคะแนนสูง-ต่ำ'!H20)/('ค่าคะแนนสูง-ต่ำ'!$E$2)</f>
        <v>0</v>
      </c>
      <c r="J7" s="80">
        <f>('ค่าคะแนนสูง-ต่ำ'!I11-'ค่าคะแนนสูง-ต่ำ'!I20)/('ค่าคะแนนสูง-ต่ำ'!$E$2)</f>
        <v>0</v>
      </c>
      <c r="K7" s="80">
        <f>('ค่าคะแนนสูง-ต่ำ'!J11-'ค่าคะแนนสูง-ต่ำ'!J20)/('ค่าคะแนนสูง-ต่ำ'!$E$2)</f>
        <v>0</v>
      </c>
      <c r="L7" s="80">
        <f>('ค่าคะแนนสูง-ต่ำ'!K11-'ค่าคะแนนสูง-ต่ำ'!K20)/('ค่าคะแนนสูง-ต่ำ'!$E$2)</f>
        <v>0</v>
      </c>
      <c r="M7" s="80">
        <f>('ค่าคะแนนสูง-ต่ำ'!L11-'ค่าคะแนนสูง-ต่ำ'!L20)/('ค่าคะแนนสูง-ต่ำ'!$E$2)</f>
        <v>0</v>
      </c>
      <c r="N7" s="80">
        <f>('ค่าคะแนนสูง-ต่ำ'!M11-'ค่าคะแนนสูง-ต่ำ'!M20)/('ค่าคะแนนสูง-ต่ำ'!$E$2)</f>
        <v>-0.59259259259259256</v>
      </c>
      <c r="O7" s="80">
        <f>('ค่าคะแนนสูง-ต่ำ'!N11-'ค่าคะแนนสูง-ต่ำ'!N20)/('ค่าคะแนนสูง-ต่ำ'!$E$2)</f>
        <v>0</v>
      </c>
      <c r="P7" s="80">
        <f>('ค่าคะแนนสูง-ต่ำ'!O11-'ค่าคะแนนสูง-ต่ำ'!O20)/('ค่าคะแนนสูง-ต่ำ'!$E$2)</f>
        <v>0</v>
      </c>
      <c r="Q7" s="80">
        <f>('ค่าคะแนนสูง-ต่ำ'!P11-'ค่าคะแนนสูง-ต่ำ'!P20)/('ค่าคะแนนสูง-ต่ำ'!$E$2)</f>
        <v>0</v>
      </c>
      <c r="R7" s="80">
        <f>('ค่าคะแนนสูง-ต่ำ'!Q11-'ค่าคะแนนสูง-ต่ำ'!Q20)/('ค่าคะแนนสูง-ต่ำ'!$E$2)</f>
        <v>0</v>
      </c>
      <c r="S7" s="80">
        <f>('ค่าคะแนนสูง-ต่ำ'!R11-'ค่าคะแนนสูง-ต่ำ'!R20)/('ค่าคะแนนสูง-ต่ำ'!$E$2)</f>
        <v>0</v>
      </c>
      <c r="T7" s="80">
        <f>('ค่าคะแนนสูง-ต่ำ'!S11-'ค่าคะแนนสูง-ต่ำ'!S20)/('ค่าคะแนนสูง-ต่ำ'!$E$2)</f>
        <v>0</v>
      </c>
      <c r="U7" s="80">
        <f>('ค่าคะแนนสูง-ต่ำ'!T11-'ค่าคะแนนสูง-ต่ำ'!T20)/('ค่าคะแนนสูง-ต่ำ'!$E$2)</f>
        <v>0.14814814814814814</v>
      </c>
      <c r="V7" s="80">
        <f>('ค่าคะแนนสูง-ต่ำ'!U11-'ค่าคะแนนสูง-ต่ำ'!U20)/('ค่าคะแนนสูง-ต่ำ'!$E$2)</f>
        <v>0</v>
      </c>
      <c r="W7" s="80">
        <f>('ค่าคะแนนสูง-ต่ำ'!V11-'ค่าคะแนนสูง-ต่ำ'!V20)/('ค่าคะแนนสูง-ต่ำ'!$E$2)</f>
        <v>0</v>
      </c>
      <c r="X7" s="80">
        <f>('ค่าคะแนนสูง-ต่ำ'!W11-'ค่าคะแนนสูง-ต่ำ'!W20)/('ค่าคะแนนสูง-ต่ำ'!$E$2)</f>
        <v>0.37037037037037035</v>
      </c>
      <c r="Y7" s="80">
        <f>('ค่าคะแนนสูง-ต่ำ'!X11-'ค่าคะแนนสูง-ต่ำ'!X20)/('ค่าคะแนนสูง-ต่ำ'!$E$2)</f>
        <v>0</v>
      </c>
      <c r="Z7" s="80">
        <f>('ค่าคะแนนสูง-ต่ำ'!Y11-'ค่าคะแนนสูง-ต่ำ'!Y20)/('ค่าคะแนนสูง-ต่ำ'!$E$2)</f>
        <v>0</v>
      </c>
      <c r="AA7" s="80">
        <f>('ค่าคะแนนสูง-ต่ำ'!Z11-'ค่าคะแนนสูง-ต่ำ'!Z20)/('ค่าคะแนนสูง-ต่ำ'!$E$2)</f>
        <v>-0.14814814814814814</v>
      </c>
      <c r="AB7" s="80">
        <f>('ค่าคะแนนสูง-ต่ำ'!AA11-'ค่าคะแนนสูง-ต่ำ'!AA20)/('ค่าคะแนนสูง-ต่ำ'!$E$2)</f>
        <v>0</v>
      </c>
      <c r="AC7" s="80">
        <f>('ค่าคะแนนสูง-ต่ำ'!AB11-'ค่าคะแนนสูง-ต่ำ'!AB20)/('ค่าคะแนนสูง-ต่ำ'!$E$2)</f>
        <v>-0.29629629629629628</v>
      </c>
      <c r="AD7" s="80">
        <f>('ค่าคะแนนสูง-ต่ำ'!AC11-'ค่าคะแนนสูง-ต่ำ'!AC20)/('ค่าคะแนนสูง-ต่ำ'!$E$2)</f>
        <v>0</v>
      </c>
      <c r="AE7" s="80">
        <f>('ค่าคะแนนสูง-ต่ำ'!AD11-'ค่าคะแนนสูง-ต่ำ'!AD20)/('ค่าคะแนนสูง-ต่ำ'!$E$2)</f>
        <v>-0.29629629629629628</v>
      </c>
      <c r="AF7" s="80">
        <f>('ค่าคะแนนสูง-ต่ำ'!AE11-'ค่าคะแนนสูง-ต่ำ'!AE20)/('ค่าคะแนนสูง-ต่ำ'!$E$2)</f>
        <v>7.407407407407407E-2</v>
      </c>
      <c r="AG7" s="80">
        <f>('ค่าคะแนนสูง-ต่ำ'!AF11-'ค่าคะแนนสูง-ต่ำ'!AF20)/('ค่าคะแนนสูง-ต่ำ'!$E$2)</f>
        <v>-0.29629629629629628</v>
      </c>
      <c r="AH7" s="80">
        <f>('ค่าคะแนนสูง-ต่ำ'!AG11-'ค่าคะแนนสูง-ต่ำ'!AG20)/('ค่าคะแนนสูง-ต่ำ'!$E$2)</f>
        <v>-0.14814814814814814</v>
      </c>
      <c r="AI7" s="78">
        <f t="shared" si="0"/>
        <v>-4.4444444444444439E-2</v>
      </c>
      <c r="AJ7" s="91"/>
    </row>
    <row r="8" spans="2:36" ht="27.75">
      <c r="B8" s="3" t="s">
        <v>146</v>
      </c>
      <c r="C8" s="50" t="s">
        <v>114</v>
      </c>
      <c r="D8" s="85" t="s">
        <v>52</v>
      </c>
      <c r="E8" s="80">
        <f>('ค่าคะแนนสูง-ต่ำ'!D12-'ค่าคะแนนสูง-ต่ำ'!D21)/('ค่าคะแนนสูง-ต่ำ'!$E$2)</f>
        <v>-0.7407407407407407</v>
      </c>
      <c r="F8" s="80">
        <f>('ค่าคะแนนสูง-ต่ำ'!E12-'ค่าคะแนนสูง-ต่ำ'!E21)/('ค่าคะแนนสูง-ต่ำ'!$E$2)</f>
        <v>-0.44444444444444442</v>
      </c>
      <c r="G8" s="80">
        <f>('ค่าคะแนนสูง-ต่ำ'!F12-'ค่าคะแนนสูง-ต่ำ'!F21)/('ค่าคะแนนสูง-ต่ำ'!$E$2)</f>
        <v>-0.81481481481481477</v>
      </c>
      <c r="H8" s="80">
        <f>('ค่าคะแนนสูง-ต่ำ'!G12-'ค่าคะแนนสูง-ต่ำ'!G21)/('ค่าคะแนนสูง-ต่ำ'!$E$2)</f>
        <v>-0.7407407407407407</v>
      </c>
      <c r="I8" s="80">
        <f>('ค่าคะแนนสูง-ต่ำ'!H12-'ค่าคะแนนสูง-ต่ำ'!H21)/('ค่าคะแนนสูง-ต่ำ'!$E$2)</f>
        <v>-0.14814814814814814</v>
      </c>
      <c r="J8" s="80">
        <f>('ค่าคะแนนสูง-ต่ำ'!I12-'ค่าคะแนนสูง-ต่ำ'!I21)/('ค่าคะแนนสูง-ต่ำ'!$E$2)</f>
        <v>-0.29629629629629628</v>
      </c>
      <c r="K8" s="80">
        <f>('ค่าคะแนนสูง-ต่ำ'!J12-'ค่าคะแนนสูง-ต่ำ'!J21)/('ค่าคะแนนสูง-ต่ำ'!$E$2)</f>
        <v>-0.59259259259259256</v>
      </c>
      <c r="L8" s="80">
        <f>('ค่าคะแนนสูง-ต่ำ'!K12-'ค่าคะแนนสูง-ต่ำ'!K21)/('ค่าคะแนนสูง-ต่ำ'!$E$2)</f>
        <v>-0.66666666666666663</v>
      </c>
      <c r="M8" s="80">
        <f>('ค่าคะแนนสูง-ต่ำ'!L12-'ค่าคะแนนสูง-ต่ำ'!L21)/('ค่าคะแนนสูง-ต่ำ'!$E$2)</f>
        <v>-0.51851851851851849</v>
      </c>
      <c r="N8" s="80">
        <f>('ค่าคะแนนสูง-ต่ำ'!M12-'ค่าคะแนนสูง-ต่ำ'!M21)/('ค่าคะแนนสูง-ต่ำ'!$E$2)</f>
        <v>-0.14814814814814814</v>
      </c>
      <c r="O8" s="80">
        <f>('ค่าคะแนนสูง-ต่ำ'!N12-'ค่าคะแนนสูง-ต่ำ'!N21)/('ค่าคะแนนสูง-ต่ำ'!$E$2)</f>
        <v>-1.5555555555555556</v>
      </c>
      <c r="P8" s="80">
        <f>('ค่าคะแนนสูง-ต่ำ'!O12-'ค่าคะแนนสูง-ต่ำ'!O21)/('ค่าคะแนนสูง-ต่ำ'!$E$2)</f>
        <v>-0.44444444444444442</v>
      </c>
      <c r="Q8" s="80">
        <f>('ค่าคะแนนสูง-ต่ำ'!P12-'ค่าคะแนนสูง-ต่ำ'!P21)/('ค่าคะแนนสูง-ต่ำ'!$E$2)</f>
        <v>-0.44444444444444442</v>
      </c>
      <c r="R8" s="80">
        <f>('ค่าคะแนนสูง-ต่ำ'!Q12-'ค่าคะแนนสูง-ต่ำ'!Q21)/('ค่าคะแนนสูง-ต่ำ'!$E$2)</f>
        <v>-0.51851851851851849</v>
      </c>
      <c r="S8" s="80">
        <f>('ค่าคะแนนสูง-ต่ำ'!R12-'ค่าคะแนนสูง-ต่ำ'!R21)/('ค่าคะแนนสูง-ต่ำ'!$E$2)</f>
        <v>-0.51851851851851849</v>
      </c>
      <c r="T8" s="80">
        <f>('ค่าคะแนนสูง-ต่ำ'!S12-'ค่าคะแนนสูง-ต่ำ'!S21)/('ค่าคะแนนสูง-ต่ำ'!$E$2)</f>
        <v>-1.3333333333333333</v>
      </c>
      <c r="U8" s="80">
        <f>('ค่าคะแนนสูง-ต่ำ'!T12-'ค่าคะแนนสูง-ต่ำ'!T21)/('ค่าคะแนนสูง-ต่ำ'!$E$2)</f>
        <v>-0.66666666666666663</v>
      </c>
      <c r="V8" s="80">
        <f>('ค่าคะแนนสูง-ต่ำ'!U12-'ค่าคะแนนสูง-ต่ำ'!U21)/('ค่าคะแนนสูง-ต่ำ'!$E$2)</f>
        <v>-0.37037037037037035</v>
      </c>
      <c r="W8" s="80">
        <f>('ค่าคะแนนสูง-ต่ำ'!V12-'ค่าคะแนนสูง-ต่ำ'!V21)/('ค่าคะแนนสูง-ต่ำ'!$E$2)</f>
        <v>-0.66666666666666663</v>
      </c>
      <c r="X8" s="80">
        <f>('ค่าคะแนนสูง-ต่ำ'!W12-'ค่าคะแนนสูง-ต่ำ'!W21)/('ค่าคะแนนสูง-ต่ำ'!$E$2)</f>
        <v>-0.59259259259259256</v>
      </c>
      <c r="Y8" s="80">
        <f>('ค่าคะแนนสูง-ต่ำ'!X12-'ค่าคะแนนสูง-ต่ำ'!X21)/('ค่าคะแนนสูง-ต่ำ'!$E$2)</f>
        <v>-0.7407407407407407</v>
      </c>
      <c r="Z8" s="80">
        <f>('ค่าคะแนนสูง-ต่ำ'!Y12-'ค่าคะแนนสูง-ต่ำ'!Y21)/('ค่าคะแนนสูง-ต่ำ'!$E$2)</f>
        <v>-7.407407407407407E-2</v>
      </c>
      <c r="AA8" s="80">
        <f>('ค่าคะแนนสูง-ต่ำ'!Z12-'ค่าคะแนนสูง-ต่ำ'!Z21)/('ค่าคะแนนสูง-ต่ำ'!$E$2)</f>
        <v>-0.81481481481481477</v>
      </c>
      <c r="AB8" s="80">
        <f>('ค่าคะแนนสูง-ต่ำ'!AA12-'ค่าคะแนนสูง-ต่ำ'!AA21)/('ค่าคะแนนสูง-ต่ำ'!$E$2)</f>
        <v>-0.59259259259259256</v>
      </c>
      <c r="AC8" s="80">
        <f>('ค่าคะแนนสูง-ต่ำ'!AB12-'ค่าคะแนนสูง-ต่ำ'!AB21)/('ค่าคะแนนสูง-ต่ำ'!$E$2)</f>
        <v>-0.14814814814814814</v>
      </c>
      <c r="AD8" s="80">
        <f>('ค่าคะแนนสูง-ต่ำ'!AC12-'ค่าคะแนนสูง-ต่ำ'!AC21)/('ค่าคะแนนสูง-ต่ำ'!$E$2)</f>
        <v>-0.14814814814814814</v>
      </c>
      <c r="AE8" s="80">
        <f>('ค่าคะแนนสูง-ต่ำ'!AD12-'ค่าคะแนนสูง-ต่ำ'!AD21)/('ค่าคะแนนสูง-ต่ำ'!$E$2)</f>
        <v>-0.66666666666666663</v>
      </c>
      <c r="AF8" s="80">
        <f>('ค่าคะแนนสูง-ต่ำ'!AE12-'ค่าคะแนนสูง-ต่ำ'!AE21)/('ค่าคะแนนสูง-ต่ำ'!$E$2)</f>
        <v>-0.37037037037037035</v>
      </c>
      <c r="AG8" s="80">
        <f>('ค่าคะแนนสูง-ต่ำ'!AF12-'ค่าคะแนนสูง-ต่ำ'!AF21)/('ค่าคะแนนสูง-ต่ำ'!$E$2)</f>
        <v>-0.14814814814814814</v>
      </c>
      <c r="AH8" s="80">
        <f>('ค่าคะแนนสูง-ต่ำ'!AG12-'ค่าคะแนนสูง-ต่ำ'!AG21)/('ค่าคะแนนสูง-ต่ำ'!$E$2)</f>
        <v>-0.14814814814814814</v>
      </c>
      <c r="AI8" s="78">
        <f t="shared" si="0"/>
        <v>-0.53580246913580243</v>
      </c>
      <c r="AJ8" s="91"/>
    </row>
    <row r="9" spans="2:36" ht="27.75">
      <c r="B9" s="3" t="s">
        <v>146</v>
      </c>
      <c r="C9" s="50" t="s">
        <v>114</v>
      </c>
      <c r="D9" s="85" t="s">
        <v>49</v>
      </c>
      <c r="E9" s="80">
        <f>('ค่าคะแนนสูง-ต่ำ'!D13-'ค่าคะแนนสูง-ต่ำ'!D22)/('ค่าคะแนนสูง-ต่ำ'!$E$2)</f>
        <v>-0.88888888888888884</v>
      </c>
      <c r="F9" s="80">
        <f>('ค่าคะแนนสูง-ต่ำ'!E13-'ค่าคะแนนสูง-ต่ำ'!E22)/('ค่าคะแนนสูง-ต่ำ'!$E$2)</f>
        <v>-0.81481481481481477</v>
      </c>
      <c r="G9" s="80">
        <f>('ค่าคะแนนสูง-ต่ำ'!F13-'ค่าคะแนนสูง-ต่ำ'!F22)/('ค่าคะแนนสูง-ต่ำ'!$E$2)</f>
        <v>-0.51851851851851849</v>
      </c>
      <c r="H9" s="80">
        <f>('ค่าคะแนนสูง-ต่ำ'!G13-'ค่าคะแนนสูง-ต่ำ'!G22)/('ค่าคะแนนสูง-ต่ำ'!$E$2)</f>
        <v>-0.88888888888888884</v>
      </c>
      <c r="I9" s="80">
        <f>('ค่าคะแนนสูง-ต่ำ'!H13-'ค่าคะแนนสูง-ต่ำ'!H22)/('ค่าคะแนนสูง-ต่ำ'!$E$2)</f>
        <v>-1.1851851851851851</v>
      </c>
      <c r="J9" s="80">
        <f>('ค่าคะแนนสูง-ต่ำ'!I13-'ค่าคะแนนสูง-ต่ำ'!I22)/('ค่าคะแนนสูง-ต่ำ'!$E$2)</f>
        <v>-0.66666666666666663</v>
      </c>
      <c r="K9" s="80">
        <f>('ค่าคะแนนสูง-ต่ำ'!J13-'ค่าคะแนนสูง-ต่ำ'!J22)/('ค่าคะแนนสูง-ต่ำ'!$E$2)</f>
        <v>-0.88888888888888884</v>
      </c>
      <c r="L9" s="80">
        <f>('ค่าคะแนนสูง-ต่ำ'!K13-'ค่าคะแนนสูง-ต่ำ'!K22)/('ค่าคะแนนสูง-ต่ำ'!$E$2)</f>
        <v>-0.96296296296296291</v>
      </c>
      <c r="M9" s="80">
        <f>('ค่าคะแนนสูง-ต่ำ'!L13-'ค่าคะแนนสูง-ต่ำ'!L22)/('ค่าคะแนนสูง-ต่ำ'!$E$2)</f>
        <v>-0.44444444444444442</v>
      </c>
      <c r="N9" s="80">
        <f>('ค่าคะแนนสูง-ต่ำ'!M13-'ค่าคะแนนสูง-ต่ำ'!M22)/('ค่าคะแนนสูง-ต่ำ'!$E$2)</f>
        <v>-0.88888888888888884</v>
      </c>
      <c r="O9" s="80">
        <f>('ค่าคะแนนสูง-ต่ำ'!N13-'ค่าคะแนนสูง-ต่ำ'!N22)/('ค่าคะแนนสูง-ต่ำ'!$E$2)</f>
        <v>-7.407407407407407E-2</v>
      </c>
      <c r="P9" s="80">
        <f>('ค่าคะแนนสูง-ต่ำ'!O13-'ค่าคะแนนสูง-ต่ำ'!O22)/('ค่าคะแนนสูง-ต่ำ'!$E$2)</f>
        <v>-1.1851851851851851</v>
      </c>
      <c r="Q9" s="80">
        <f>('ค่าคะแนนสูง-ต่ำ'!P13-'ค่าคะแนนสูง-ต่ำ'!P22)/('ค่าคะแนนสูง-ต่ำ'!$E$2)</f>
        <v>-0.51851851851851849</v>
      </c>
      <c r="R9" s="80">
        <f>('ค่าคะแนนสูง-ต่ำ'!Q13-'ค่าคะแนนสูง-ต่ำ'!Q22)/('ค่าคะแนนสูง-ต่ำ'!$E$2)</f>
        <v>-1.1111111111111112</v>
      </c>
      <c r="S9" s="80">
        <f>('ค่าคะแนนสูง-ต่ำ'!R13-'ค่าคะแนนสูง-ต่ำ'!R22)/('ค่าคะแนนสูง-ต่ำ'!$E$2)</f>
        <v>-0.7407407407407407</v>
      </c>
      <c r="T9" s="80">
        <f>('ค่าคะแนนสูง-ต่ำ'!S13-'ค่าคะแนนสูง-ต่ำ'!S22)/('ค่าคะแนนสูง-ต่ำ'!$E$2)</f>
        <v>-0.29629629629629628</v>
      </c>
      <c r="U9" s="80">
        <f>('ค่าคะแนนสูง-ต่ำ'!T13-'ค่าคะแนนสูง-ต่ำ'!T22)/('ค่าคะแนนสูง-ต่ำ'!$E$2)</f>
        <v>-1.1111111111111112</v>
      </c>
      <c r="V9" s="80">
        <f>('ค่าคะแนนสูง-ต่ำ'!U13-'ค่าคะแนนสูง-ต่ำ'!U22)/('ค่าคะแนนสูง-ต่ำ'!$E$2)</f>
        <v>-1.037037037037037</v>
      </c>
      <c r="W9" s="80">
        <f>('ค่าคะแนนสูง-ต่ำ'!V13-'ค่าคะแนนสูง-ต่ำ'!V22)/('ค่าคะแนนสูง-ต่ำ'!$E$2)</f>
        <v>-0.96296296296296291</v>
      </c>
      <c r="X9" s="80">
        <f>('ค่าคะแนนสูง-ต่ำ'!W13-'ค่าคะแนนสูง-ต่ำ'!W22)/('ค่าคะแนนสูง-ต่ำ'!$E$2)</f>
        <v>-1.4074074074074074</v>
      </c>
      <c r="Y9" s="80">
        <f>('ค่าคะแนนสูง-ต่ำ'!X13-'ค่าคะแนนสูง-ต่ำ'!X22)/('ค่าคะแนนสูง-ต่ำ'!$E$2)</f>
        <v>-0.88888888888888884</v>
      </c>
      <c r="Z9" s="80">
        <f>('ค่าคะแนนสูง-ต่ำ'!Y13-'ค่าคะแนนสูง-ต่ำ'!Y22)/('ค่าคะแนนสูง-ต่ำ'!$E$2)</f>
        <v>-0.59259259259259256</v>
      </c>
      <c r="AA9" s="80">
        <f>('ค่าคะแนนสูง-ต่ำ'!Z13-'ค่าคะแนนสูง-ต่ำ'!Z22)/('ค่าคะแนนสูง-ต่ำ'!$E$2)</f>
        <v>-0.51851851851851849</v>
      </c>
      <c r="AB9" s="80">
        <f>('ค่าคะแนนสูง-ต่ำ'!AA13-'ค่าคะแนนสูง-ต่ำ'!AA22)/('ค่าคะแนนสูง-ต่ำ'!$E$2)</f>
        <v>-0.37037037037037035</v>
      </c>
      <c r="AC9" s="80">
        <f>('ค่าคะแนนสูง-ต่ำ'!AB13-'ค่าคะแนนสูง-ต่ำ'!AB22)/('ค่าคะแนนสูง-ต่ำ'!$E$2)</f>
        <v>-0.81481481481481477</v>
      </c>
      <c r="AD9" s="80">
        <f>('ค่าคะแนนสูง-ต่ำ'!AC13-'ค่าคะแนนสูง-ต่ำ'!AC22)/('ค่าคะแนนสูง-ต่ำ'!$E$2)</f>
        <v>-0.59259259259259256</v>
      </c>
      <c r="AE9" s="80">
        <f>('ค่าคะแนนสูง-ต่ำ'!AD13-'ค่าคะแนนสูง-ต่ำ'!AD22)/('ค่าคะแนนสูง-ต่ำ'!$E$2)</f>
        <v>-0.51851851851851849</v>
      </c>
      <c r="AF9" s="80">
        <f>('ค่าคะแนนสูง-ต่ำ'!AE13-'ค่าคะแนนสูง-ต่ำ'!AE22)/('ค่าคะแนนสูง-ต่ำ'!$E$2)</f>
        <v>-0.7407407407407407</v>
      </c>
      <c r="AG9" s="80">
        <f>('ค่าคะแนนสูง-ต่ำ'!AF13-'ค่าคะแนนสูง-ต่ำ'!AF22)/('ค่าคะแนนสูง-ต่ำ'!$E$2)</f>
        <v>-0.37037037037037035</v>
      </c>
      <c r="AH9" s="80">
        <f>('ค่าคะแนนสูง-ต่ำ'!AG13-'ค่าคะแนนสูง-ต่ำ'!AG22)/('ค่าคะแนนสูง-ต่ำ'!$E$2)</f>
        <v>-0.66666666666666663</v>
      </c>
      <c r="AI9" s="78">
        <f t="shared" si="0"/>
        <v>-0.75555555555555542</v>
      </c>
      <c r="AJ9" s="91"/>
    </row>
    <row r="10" spans="2:36" ht="27.75">
      <c r="B10" s="2"/>
      <c r="C10" s="62"/>
      <c r="D10" s="21" t="s">
        <v>147</v>
      </c>
      <c r="E10" s="92"/>
      <c r="F10" s="92"/>
      <c r="G10" s="95">
        <f>AI4</f>
        <v>-0.45185185185185189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81"/>
      <c r="AJ10" s="91"/>
    </row>
    <row r="11" spans="2:36" ht="27.75">
      <c r="B11" s="2"/>
      <c r="C11" s="2"/>
      <c r="D11" s="2"/>
      <c r="E11" s="11" t="s">
        <v>148</v>
      </c>
      <c r="F11" s="11"/>
      <c r="G11" s="11"/>
      <c r="H11" s="11"/>
      <c r="I11" s="11"/>
      <c r="J11" s="11"/>
      <c r="K11" s="11" t="s">
        <v>149</v>
      </c>
      <c r="L11" s="11"/>
      <c r="M11" s="11"/>
      <c r="N11" s="11"/>
      <c r="O11" s="11"/>
      <c r="P11" s="2"/>
      <c r="Q11" s="21"/>
      <c r="R11" s="2"/>
      <c r="S11" s="2"/>
      <c r="T11" s="21" t="s">
        <v>150</v>
      </c>
      <c r="U11" s="2"/>
      <c r="V11" s="2"/>
      <c r="W11" s="2"/>
      <c r="X11" s="2"/>
      <c r="Y11" s="2"/>
      <c r="Z11" s="2"/>
    </row>
    <row r="12" spans="2:36" ht="27.75">
      <c r="B12" s="2"/>
      <c r="C12" s="2"/>
      <c r="D12" s="2"/>
      <c r="E12" s="141" t="s">
        <v>151</v>
      </c>
      <c r="F12" s="141"/>
      <c r="G12" s="141" t="s">
        <v>152</v>
      </c>
      <c r="H12" s="141"/>
      <c r="I12" s="11"/>
      <c r="J12" s="34" t="s">
        <v>153</v>
      </c>
      <c r="K12" s="34" t="s">
        <v>154</v>
      </c>
      <c r="L12" s="195" t="s">
        <v>152</v>
      </c>
      <c r="M12" s="196"/>
      <c r="N12" s="35" t="s">
        <v>155</v>
      </c>
      <c r="O12" s="32"/>
      <c r="P12" s="32"/>
      <c r="Q12" s="32"/>
      <c r="R12" s="32"/>
      <c r="S12" s="2"/>
      <c r="T12" s="36" t="s">
        <v>153</v>
      </c>
      <c r="U12" s="36" t="s">
        <v>156</v>
      </c>
      <c r="V12" s="36" t="s">
        <v>157</v>
      </c>
      <c r="W12" s="36" t="s">
        <v>155</v>
      </c>
      <c r="X12" s="184" t="s">
        <v>158</v>
      </c>
      <c r="Y12" s="184"/>
      <c r="Z12" s="2"/>
    </row>
    <row r="13" spans="2:36" ht="27.75">
      <c r="B13" s="2"/>
      <c r="C13" s="2"/>
      <c r="D13" s="2"/>
      <c r="E13" s="183" t="s">
        <v>159</v>
      </c>
      <c r="F13" s="183"/>
      <c r="G13" s="193" t="s">
        <v>160</v>
      </c>
      <c r="H13" s="193"/>
      <c r="I13" s="1"/>
      <c r="J13" s="3">
        <v>1</v>
      </c>
      <c r="K13" s="28" t="s">
        <v>161</v>
      </c>
      <c r="L13" s="187" t="s">
        <v>162</v>
      </c>
      <c r="M13" s="188"/>
      <c r="N13" s="33" t="s">
        <v>163</v>
      </c>
      <c r="O13" s="33"/>
      <c r="P13" s="33"/>
      <c r="Q13" s="33"/>
      <c r="R13" s="33"/>
      <c r="S13" s="2"/>
      <c r="T13" s="3">
        <v>1</v>
      </c>
      <c r="U13" s="28">
        <v>0.12</v>
      </c>
      <c r="V13" s="28" t="s">
        <v>164</v>
      </c>
      <c r="W13" s="3" t="s">
        <v>165</v>
      </c>
      <c r="X13" s="185" t="s">
        <v>166</v>
      </c>
      <c r="Y13" s="185"/>
      <c r="Z13" s="2"/>
    </row>
    <row r="14" spans="2:36" ht="27.75">
      <c r="B14" s="2"/>
      <c r="C14" s="2"/>
      <c r="D14" s="2"/>
      <c r="E14" s="186" t="s">
        <v>167</v>
      </c>
      <c r="F14" s="186"/>
      <c r="G14" s="192" t="s">
        <v>168</v>
      </c>
      <c r="H14" s="192"/>
      <c r="I14" s="1"/>
      <c r="J14" s="3">
        <v>2</v>
      </c>
      <c r="K14" s="28" t="s">
        <v>169</v>
      </c>
      <c r="L14" s="187" t="s">
        <v>168</v>
      </c>
      <c r="M14" s="188"/>
      <c r="N14" s="33" t="s">
        <v>163</v>
      </c>
      <c r="O14" s="33"/>
      <c r="P14" s="33"/>
      <c r="Q14" s="33"/>
      <c r="R14" s="33"/>
      <c r="S14" s="2"/>
      <c r="T14" s="3">
        <v>2</v>
      </c>
      <c r="U14" s="28" t="s">
        <v>170</v>
      </c>
      <c r="V14" s="28" t="s">
        <v>171</v>
      </c>
      <c r="W14" s="3" t="s">
        <v>165</v>
      </c>
      <c r="X14" s="185" t="s">
        <v>162</v>
      </c>
      <c r="Y14" s="185"/>
      <c r="Z14" s="2"/>
    </row>
    <row r="15" spans="2:36" ht="27.75">
      <c r="B15" s="2"/>
      <c r="C15" s="2"/>
      <c r="D15" s="2"/>
      <c r="E15" s="186" t="s">
        <v>172</v>
      </c>
      <c r="F15" s="187"/>
      <c r="G15" s="189" t="s">
        <v>162</v>
      </c>
      <c r="H15" s="190"/>
      <c r="I15" s="1"/>
      <c r="J15" s="3">
        <v>3</v>
      </c>
      <c r="K15" s="28" t="s">
        <v>173</v>
      </c>
      <c r="L15" s="187" t="s">
        <v>160</v>
      </c>
      <c r="M15" s="188"/>
      <c r="N15" s="33" t="s">
        <v>174</v>
      </c>
      <c r="O15" s="33"/>
      <c r="P15" s="33"/>
      <c r="Q15" s="33"/>
      <c r="R15" s="33"/>
      <c r="S15" s="2"/>
      <c r="T15" s="3">
        <v>3</v>
      </c>
      <c r="U15" s="28" t="s">
        <v>175</v>
      </c>
      <c r="V15" s="28" t="s">
        <v>176</v>
      </c>
      <c r="W15" s="3" t="s">
        <v>177</v>
      </c>
      <c r="X15" s="185" t="s">
        <v>178</v>
      </c>
      <c r="Y15" s="185"/>
      <c r="Z15" s="2"/>
    </row>
    <row r="16" spans="2:36" ht="27.75">
      <c r="B16" s="2"/>
      <c r="C16" s="2"/>
      <c r="D16" s="2"/>
      <c r="E16" s="191"/>
      <c r="F16" s="191"/>
      <c r="G16" s="26" t="s">
        <v>179</v>
      </c>
      <c r="H16" s="27"/>
      <c r="I16" s="1"/>
      <c r="J16" s="3">
        <v>4</v>
      </c>
      <c r="K16" s="28" t="s">
        <v>180</v>
      </c>
      <c r="L16" s="187" t="s">
        <v>160</v>
      </c>
      <c r="M16" s="188"/>
      <c r="N16" s="33" t="s">
        <v>174</v>
      </c>
      <c r="O16" s="33"/>
      <c r="P16" s="33"/>
      <c r="Q16" s="33"/>
      <c r="R16" s="33"/>
      <c r="S16" s="2"/>
      <c r="T16" s="3">
        <v>4</v>
      </c>
      <c r="U16" s="28" t="s">
        <v>181</v>
      </c>
      <c r="V16" s="28" t="s">
        <v>173</v>
      </c>
      <c r="W16" s="3" t="s">
        <v>177</v>
      </c>
      <c r="X16" s="185" t="s">
        <v>178</v>
      </c>
      <c r="Y16" s="185"/>
      <c r="Z16" s="2"/>
    </row>
    <row r="17" spans="2:26" ht="27.75">
      <c r="B17" s="2"/>
      <c r="C17" s="2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27.75">
      <c r="E18" s="21" t="s">
        <v>182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</sheetData>
  <mergeCells count="21">
    <mergeCell ref="B4:D4"/>
    <mergeCell ref="L12:M12"/>
    <mergeCell ref="L13:M13"/>
    <mergeCell ref="L14:M14"/>
    <mergeCell ref="E12:F12"/>
    <mergeCell ref="E15:F15"/>
    <mergeCell ref="E16:F16"/>
    <mergeCell ref="G14:H14"/>
    <mergeCell ref="G13:H13"/>
    <mergeCell ref="G12:H12"/>
    <mergeCell ref="X15:Y15"/>
    <mergeCell ref="X16:Y16"/>
    <mergeCell ref="L15:M15"/>
    <mergeCell ref="L16:M16"/>
    <mergeCell ref="G15:H15"/>
    <mergeCell ref="J1:O1"/>
    <mergeCell ref="E13:F13"/>
    <mergeCell ref="X12:Y12"/>
    <mergeCell ref="X13:Y13"/>
    <mergeCell ref="X14:Y14"/>
    <mergeCell ref="E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คำอธิบาย</vt:lpstr>
      <vt:lpstr>Scores</vt:lpstr>
      <vt:lpstr>Answer</vt:lpstr>
      <vt:lpstr>ค่าสัมประสิทธิ์แอลฟา (KR20&amp;21)</vt:lpstr>
      <vt:lpstr>ค่าคะแนนสูง-ต่ำ</vt:lpstr>
      <vt:lpstr>ค่าความยาก-ง่าย</vt:lpstr>
      <vt:lpstr>ค่าอำนาจจำแนก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Vayu</dc:creator>
  <cp:keywords/>
  <dc:description/>
  <cp:lastModifiedBy>thirawit praimahaniyom</cp:lastModifiedBy>
  <cp:revision/>
  <dcterms:created xsi:type="dcterms:W3CDTF">2015-06-05T18:17:20Z</dcterms:created>
  <dcterms:modified xsi:type="dcterms:W3CDTF">2025-11-11T08:46:42Z</dcterms:modified>
  <cp:category/>
  <cp:contentStatus/>
</cp:coreProperties>
</file>